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worksheets/sheet6.xml" ContentType="application/vnd.openxmlformats-officedocument.spreadsheetml.worksheet+xml"/>
  <Override PartName="/xl/tables/table5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1b9659085d47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总览" sheetId="1" r:id="R45f99b86bf0c496f"/>
    <x:sheet xmlns:r="http://schemas.openxmlformats.org/officeDocument/2006/relationships" name="里程碑" sheetId="2" r:id="Rd4c2bd2f5a4b48bc"/>
    <x:sheet xmlns:r="http://schemas.openxmlformats.org/officeDocument/2006/relationships" name="任务台账" sheetId="3" r:id="R054818e69c604835"/>
    <x:sheet xmlns:r="http://schemas.openxmlformats.org/officeDocument/2006/relationships" name="KPI" sheetId="4" r:id="R4b15b4c5a8ee4293"/>
    <x:sheet xmlns:r="http://schemas.openxmlformats.org/officeDocument/2006/relationships" name="岗位" sheetId="5" r:id="Rbb8fd94a5b16432e"/>
    <x:sheet xmlns:r="http://schemas.openxmlformats.org/officeDocument/2006/relationships" name="待确认" sheetId="6" r:id="Rc25362d8f18848f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yyyy-mm-dd"/>
    <x:numFmt numFmtId="201" formatCode="0.0%"/>
    <x:numFmt numFmtId="202" formatCode="0"/>
    <x:numFmt numFmtId="203" formatCode="0.0"/>
  </x:numFmts>
  <x:fonts count="4">
    <x:font>
      <x:sz val="11"/>
      <x:name val="Carlito"/>
    </x:font>
    <x:font>
      <x:sz val="10"/>
      <x:color rgb="FF111827"/>
      <x:name val="Arial"/>
    </x:font>
    <x:font>
      <x:b/>
      <x:sz val="16"/>
      <x:color rgb="FF111827"/>
      <x:name val="Arial"/>
    </x:font>
    <x:font>
      <x:b/>
      <x:sz val="10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2CC"/>
      </x:patternFill>
    </x:fill>
    <x:fill>
      <x:patternFill patternType="solid">
        <x:fgColor rgb="FF0B1F38"/>
      </x:patternFill>
    </x:fill>
    <x:fill>
      <x:patternFill patternType="solid">
        <x:fgColor rgb="FFF2F5F7"/>
      </x:patternFill>
    </x:fill>
  </x:fills>
  <x:borders count="2">
    <x:border/>
    <x:border>
      <x:bottom style="thin">
        <x:color rgb="FF007D43"/>
      </x:bottom>
    </x:border>
  </x:borders>
  <x:cellStyleXfs count="1">
    <x:xf numFmtId="0" fontId="0" fillId="0" borderId="0"/>
  </x:cellStyleXfs>
  <x:cellXfs count="2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0" fontId="1" fillId="4" borderId="0" xfId="0" applyNumberFormat="1" applyFont="1" applyFill="1" applyBorder="1" applyAlignment="1">
      <x:alignment vertical="center" wrapText="1"/>
    </x:xf>
    <x:xf numFmtId="201" fontId="1" fillId="2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 wrapText="1"/>
    </x:xf>
    <x:xf numFmtId="201" fontId="1" fillId="4" borderId="0" xfId="0" applyNumberFormat="1" applyFont="1" applyFill="1" applyBorder="1" applyAlignment="1">
      <x:alignment vertical="center" wrapText="1"/>
    </x:xf>
    <x:xf numFmtId="202" fontId="1" fillId="2" borderId="0" xfId="0" applyNumberFormat="1" applyFont="1" applyFill="1" applyBorder="1" applyAlignment="1">
      <x:alignment vertical="center" wrapText="1"/>
    </x:xf>
    <x:xf numFmtId="202" fontId="1" fillId="4" borderId="0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 wrapText="1"/>
    </x:xf>
    <x:xf numFmtId="203" fontId="1" fillId="2" borderId="0" xfId="0" applyNumberFormat="1" applyFont="1" applyFill="1" applyBorder="1" applyAlignment="1">
      <x:alignment vertical="center" wrapText="1"/>
    </x:xf>
    <x:xf numFmtId="203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1">
    <x:dxf>
      <x:font>
        <x:color rgb="FF007D43"/>
      </x:font>
      <x:fill>
        <x:patternFill patternType="solid">
          <x:bgColor rgb="FFE5F5EB"/>
        </x:patternFill>
      </x:fill>
    </x:dxf>
    <x:dxf>
      <x:font>
        <x:color rgb="FF9B1C1C"/>
      </x:font>
      <x:fill>
        <x:patternFill patternType="solid">
          <x:bgColor rgb="FFFDE9E7"/>
        </x:patternFill>
      </x:fill>
    </x:dxf>
    <x:dxf>
      <x:font>
        <x:color rgb="FF9B1C1C"/>
      </x:font>
      <x:fill>
        <x:patternFill patternType="solid">
          <x:bgColor rgb="FFFDE9E7"/>
        </x:patternFill>
      </x:fill>
    </x:dxf>
    <x:dxf>
      <x:font>
        <x:color rgb="FF007D43"/>
      </x:font>
      <x:fill>
        <x:patternFill patternType="solid">
          <x:bgColor rgb="FFE5F5EB"/>
        </x:patternFill>
      </x:fill>
    </x:dxf>
    <x:dxf>
      <x:font>
        <x:color rgb="FF9B1C1C"/>
      </x:font>
      <x:fill>
        <x:patternFill patternType="solid">
          <x:bgColor rgb="FFFDE9E7"/>
        </x:patternFill>
      </x:fill>
    </x:dxf>
    <x:dxf>
      <x:font>
        <x:color rgb="FF9B1C1C"/>
      </x:font>
      <x:fill>
        <x:patternFill patternType="solid">
          <x:bgColor rgb="FFFDE9E7"/>
        </x:patternFill>
      </x:fill>
    </x:dxf>
    <x:dxf>
      <x:font>
        <x:color rgb="FF007D43"/>
      </x:font>
      <x:fill>
        <x:patternFill patternType="solid">
          <x:bgColor rgb="FFE5F5EB"/>
        </x:patternFill>
      </x:fill>
    </x:dxf>
    <x:dxf>
      <x:font>
        <x:color rgb="FF9B1C1C"/>
      </x:font>
      <x:fill>
        <x:patternFill patternType="solid">
          <x:bgColor rgb="FFFDE9E7"/>
        </x:patternFill>
      </x:fill>
    </x:dxf>
    <x:dxf>
      <x:font>
        <x:color rgb="FF9B1C1C"/>
      </x:font>
      <x:fill>
        <x:patternFill patternType="solid">
          <x:bgColor rgb="FFFDE9E7"/>
        </x:patternFill>
      </x:fill>
    </x:dxf>
    <x:dxf>
      <x:font>
        <x:color rgb="FF9B1C1C"/>
      </x:font>
      <x:fill>
        <x:patternFill patternType="solid">
          <x:bgColor rgb="FFFDE9E7"/>
        </x:patternFill>
      </x:fill>
    </x:dxf>
    <x:dxf>
      <x:font>
        <x:color rgb="FF7C5400"/>
      </x:font>
      <x:fill>
        <x:patternFill patternType="solid">
          <x:bgColor rgb="FFFFF2C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746a3e427c4df8" /><Relationship Type="http://schemas.openxmlformats.org/officeDocument/2006/relationships/theme" Target="/xl/theme/theme1.xml" Id="R1bf03708e98c4213" /><Relationship Type="http://schemas.openxmlformats.org/officeDocument/2006/relationships/sharedStrings" Target="/xl/sharedStrings.xml" Id="Rb35afe818a8c4847" /><Relationship Type="http://schemas.openxmlformats.org/officeDocument/2006/relationships/worksheet" Target="/xl/worksheets/sheet1.xml" Id="R45f99b86bf0c496f" /><Relationship Type="http://schemas.openxmlformats.org/officeDocument/2006/relationships/worksheet" Target="/xl/worksheets/sheet2.xml" Id="Rd4c2bd2f5a4b48bc" /><Relationship Type="http://schemas.openxmlformats.org/officeDocument/2006/relationships/worksheet" Target="/xl/worksheets/sheet3.xml" Id="R054818e69c604835" /><Relationship Type="http://schemas.openxmlformats.org/officeDocument/2006/relationships/worksheet" Target="/xl/worksheets/sheet4.xml" Id="R4b15b4c5a8ee4293" /><Relationship Type="http://schemas.openxmlformats.org/officeDocument/2006/relationships/worksheet" Target="/xl/worksheets/sheet5.xml" Id="Rbb8fd94a5b16432e" /><Relationship Type="http://schemas.openxmlformats.org/officeDocument/2006/relationships/worksheet" Target="/xl/worksheets/sheet6.xml" Id="Rc25362d8f18848f7" /></Relationships>
</file>

<file path=xl/tables/table1.xml><?xml version="1.0" encoding="utf-8"?>
<x:table xmlns:x="http://schemas.openxmlformats.org/spreadsheetml/2006/main" id="1" name="Milestones" displayName="Milestones" ref="A5:O53" headerRowCount="1" totalsRowCount="0" totalsRowShown="0">
  <x:autoFilter ref="A5:O53"/>
  <x:tableColumns count="15">
    <x:tableColumn id="1" name="里程碑ID"/>
    <x:tableColumn id="2" name="工作包"/>
    <x:tableColumn id="3" name="月序"/>
    <x:tableColumn id="4" name="月末交付"/>
    <x:tableColumn id="5" name="R执行岗位"/>
    <x:tableColumn id="6" name="A负责岗位"/>
    <x:tableColumn id="7" name="验收标准"/>
    <x:tableColumn id="8" name="前置依赖"/>
    <x:tableColumn id="9" name="计划截止日"/>
    <x:tableColumn id="10" name="提交状态"/>
    <x:tableColumn id="11" name="证据地址"/>
    <x:tableColumn id="12" name="实际验收人"/>
    <x:tableColumn id="13" name="复核结论"/>
    <x:tableColumn id="14" name="前置已解除"/>
    <x:tableColumn id="15" name="验收状态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ActionTasks" displayName="ActionTasks" ref="A5:N37" headerRowCount="1" totalsRowCount="0" totalsRowShown="0">
  <x:autoFilter ref="A5:N37"/>
  <x:tableColumns count="14">
    <x:tableColumn id="1" name="任务ID"/>
    <x:tableColumn id="2" name="工作包"/>
    <x:tableColumn id="3" name="时段"/>
    <x:tableColumn id="4" name="执行任务"/>
    <x:tableColumn id="5" name="R岗位"/>
    <x:tableColumn id="6" name="前置条件"/>
    <x:tableColumn id="7" name="验收证据要求"/>
    <x:tableColumn id="8" name="计划截止日"/>
    <x:tableColumn id="9" name="提交状态"/>
    <x:tableColumn id="10" name="实际证据"/>
    <x:tableColumn id="11" name="验收人"/>
    <x:tableColumn id="12" name="复核结论"/>
    <x:tableColumn id="13" name="前置已解除"/>
    <x:tableColumn id="14" name="验收状态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Metrics" displayName="Metrics" ref="A5:O29" headerRowCount="1" totalsRowCount="0" totalsRowShown="0">
  <x:autoFilter ref="A5:O29"/>
  <x:tableColumns count="15">
    <x:tableColumn id="1" name="KPI ID"/>
    <x:tableColumn id="2" name="工作包"/>
    <x:tableColumn id="3" name="指标"/>
    <x:tableColumn id="4" name="类型"/>
    <x:tableColumn id="5" name="比较"/>
    <x:tableColumn id="6" name="目标 提案"/>
    <x:tableColumn id="7" name="分子或实测值"/>
    <x:tableColumn id="8" name="适用分母"/>
    <x:tableColumn id="9" name="观察样本量"/>
    <x:tableColumn id="10" name="计算实际值"/>
    <x:tableColumn id="11" name="判定"/>
    <x:tableColumn id="12" name="实际证据"/>
    <x:tableColumn id="13" name="岗位"/>
    <x:tableColumn id="14" name="统计频率"/>
    <x:tableColumn id="15" name="最小样本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Roles" displayName="Roles" ref="A5:I24" headerRowCount="1" totalsRowCount="0" totalsRowShown="0">
  <x:autoFilter ref="A5:I24"/>
  <x:tableColumns count="9">
    <x:tableColumn id="1" name="岗位代码"/>
    <x:tableColumn id="2" name="岗位"/>
    <x:tableColumn id="3" name="部门"/>
    <x:tableColumn id="4" name="汇报岗位"/>
    <x:tableColumn id="5" name="主要职责"/>
    <x:tableColumn id="6" name="配置阶段"/>
    <x:tableColumn id="7" name="姓名"/>
    <x:tableColumn id="8" name="备岗"/>
    <x:tableColumn id="9" name="每周可用工时"/>
  </x:tableColumns>
  <x:tableStyleInfo name="TableStyleMedium2" showFirstColumn="0" showLastColumn="0" showRowStripes="1" showColumnStripes="0"/>
</x:table>
</file>

<file path=xl/tables/table5.xml><?xml version="1.0" encoding="utf-8"?>
<x:table xmlns:x="http://schemas.openxmlformats.org/spreadsheetml/2006/main" id="5" name="OpenInputs" displayName="OpenInputs" ref="A5:I17" headerRowCount="1" totalsRowCount="0" totalsRowShown="0">
  <x:autoFilter ref="A5:I17"/>
  <x:tableColumns count="9">
    <x:tableColumn id="1" name="ID"/>
    <x:tableColumn id="2" name="范围"/>
    <x:tableColumn id="3" name="待确认问题"/>
    <x:tableColumn id="4" name="责任岗位"/>
    <x:tableColumn id="5" name="相对期限"/>
    <x:tableColumn id="6" name="影响"/>
    <x:tableColumn id="7" name="实际答案"/>
    <x:tableColumn id="8" name="状态"/>
    <x:tableColumn id="9" name="关闭证据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31e95e4bf94943a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007c979d1a0746ca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feeeaf42903d459b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e377e86101ee4bc3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5.xml" Id="R50d991647713440a" /></Relationships>
</file>

<file path=xl/worksheets/sheet1.xml><?xml version="1.0" encoding="utf-8"?>
<x:worksheet xmlns:x="http://schemas.openxmlformats.org/spreadsheetml/2006/main">
  <x:sheetPr>
    <x:tabColor rgb="FF007D43"/>
  </x:sheetPr>
  <x:sheetViews>
    <x:sheetView showGridLines="0" workbookViewId="0"/>
  </x:sheetViews>
  <x:sheetFormatPr defaultRowHeight="15"/>
  <x:cols>
    <x:col min="1" max="1" width="32" hidden="0" customWidth="1"/>
    <x:col min="2" max="2" width="30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24" customHeight="1">
      <x:c r="A2" s="3" t="str">
        <x:v>NEXA 六个月执行总览</x:v>
      </x:c>
      <x:c r="B2" s="2"/>
      <x:c r="C2" s="2"/>
      <x:c r="D2" s="2"/>
      <x:c r="E2" s="2"/>
      <x:c r="F2" s="2"/>
      <x:c r="G2" s="2"/>
      <x:c r="H2" s="2"/>
      <x:c r="I2" s="2"/>
    </x:row>
    <x:row r="3" ht="24" customHeight="1">
      <x:c r="A3" s="4"/>
      <x:c r="B3" s="4"/>
      <x:c r="C3" s="4"/>
      <x:c r="D3" s="4"/>
      <x:c r="E3" s="4"/>
      <x:c r="F3" s="4"/>
      <x:c r="G3" s="4"/>
      <x:c r="H3" s="4"/>
      <x:c r="I3" s="4"/>
    </x:row>
    <x:row r="4" ht="24" customHeight="1">
      <x:c r="A4" s="2" t="str">
        <x:v>启动日 T0</x:v>
      </x:c>
      <x:c r="B4" s="6"/>
      <x:c r="C4" s="2"/>
      <x:c r="D4" s="2"/>
      <x:c r="E4" s="2"/>
      <x:c r="F4" s="2"/>
      <x:c r="G4" s="2"/>
      <x:c r="H4" s="2"/>
      <x:c r="I4" s="2"/>
    </x:row>
    <x:row r="5" ht="24" customHeight="1">
      <x:c r="A5" s="2" t="str">
        <x:v>报告日</x:v>
      </x:c>
      <x:c r="B5" s="6" t="n">
        <x:v>46300.5</x:v>
      </x:c>
      <x:c r="C5" s="2"/>
      <x:c r="D5" s="2"/>
      <x:c r="E5" s="2"/>
      <x:c r="F5" s="2"/>
      <x:c r="G5" s="2"/>
      <x:c r="H5" s="2"/>
      <x:c r="I5" s="2"/>
    </x:row>
    <x:row r="6" ht="24" customHeight="1">
      <x:c r="A6" s="2" t="str">
        <x:v>目标版本</x:v>
      </x:c>
      <x:c r="B6" s="2" t="str">
        <x:v>1.0 提案 G1批准后执行</x:v>
      </x:c>
      <x:c r="C6" s="2"/>
      <x:c r="D6" s="2"/>
      <x:c r="E6" s="2"/>
      <x:c r="F6" s="2"/>
      <x:c r="G6" s="2"/>
      <x:c r="H6" s="2"/>
      <x:c r="I6" s="2"/>
    </x:row>
    <x:row r="7" ht="24" customHeight="1">
      <x:c r="A7" s="2"/>
      <x:c r="B7" s="2"/>
      <x:c r="C7" s="2"/>
      <x:c r="D7" s="2"/>
      <x:c r="E7" s="2"/>
      <x:c r="F7" s="2"/>
      <x:c r="G7" s="2"/>
      <x:c r="H7" s="2"/>
      <x:c r="I7" s="2"/>
    </x:row>
    <x:row r="8" ht="30" customHeight="1">
      <x:c r="A8" s="8" t="str">
        <x:v>工作包</x:v>
      </x:c>
      <x:c r="B8" s="8" t="str">
        <x:v>负责人岗位</x:v>
      </x:c>
      <x:c r="C8" s="8" t="str">
        <x:v>M1</x:v>
      </x:c>
      <x:c r="D8" s="8" t="str">
        <x:v>M2</x:v>
      </x:c>
      <x:c r="E8" s="8" t="str">
        <x:v>M3</x:v>
      </x:c>
      <x:c r="F8" s="8" t="str">
        <x:v>M4</x:v>
      </x:c>
      <x:c r="G8" s="8" t="str">
        <x:v>M5</x:v>
      </x:c>
      <x:c r="H8" s="8" t="str">
        <x:v>M6</x:v>
      </x:c>
      <x:c r="I8" s="8" t="str">
        <x:v>已验收项</x:v>
      </x:c>
    </x:row>
    <x:row r="9" ht="44" customHeight="1">
      <x:c r="A9" s="2" t="str">
        <x:v>W0 公司与运营基础</x:v>
      </x:c>
      <x:c r="B9" s="2" t="str">
        <x:v>运营负责人</x:v>
      </x:c>
      <x:c r="C9" s="2" t="str">
        <x:f>'里程碑'!O6</x:f>
        <x:v>未开始</x:v>
      </x:c>
      <x:c r="D9" s="2" t="str">
        <x:f>'里程碑'!O7</x:f>
        <x:v>未开始</x:v>
      </x:c>
      <x:c r="E9" s="2" t="str">
        <x:f>'里程碑'!O8</x:f>
        <x:v>未开始</x:v>
      </x:c>
      <x:c r="F9" s="2" t="str">
        <x:f>'里程碑'!O9</x:f>
        <x:v>未开始</x:v>
      </x:c>
      <x:c r="G9" s="2" t="str">
        <x:f>'里程碑'!O10</x:f>
        <x:v>未开始</x:v>
      </x:c>
      <x:c r="H9" s="2" t="str">
        <x:f>'里程碑'!O11</x:f>
        <x:v>未开始</x:v>
      </x:c>
      <x:c r="I9" s="2" t="n">
        <x:f>COUNTIFS('里程碑'!$B$6:$B$53,"W0",'里程碑'!$O$6:$O$53,"已验收")</x:f>
        <x:v>0</x:v>
      </x:c>
    </x:row>
    <x:row r="10" ht="44" customHeight="1">
      <x:c r="A10" s="2" t="str">
        <x:v>W1 三店装修与展厅</x:v>
      </x:c>
      <x:c r="B10" s="2" t="str">
        <x:v>门店与工程负责人</x:v>
      </x:c>
      <x:c r="C10" s="2" t="str">
        <x:f>'里程碑'!O12</x:f>
        <x:v>未开始</x:v>
      </x:c>
      <x:c r="D10" s="2" t="str">
        <x:f>'里程碑'!O13</x:f>
        <x:v>未开始</x:v>
      </x:c>
      <x:c r="E10" s="2" t="str">
        <x:f>'里程碑'!O14</x:f>
        <x:v>未开始</x:v>
      </x:c>
      <x:c r="F10" s="2" t="str">
        <x:f>'里程碑'!O15</x:f>
        <x:v>未开始</x:v>
      </x:c>
      <x:c r="G10" s="2" t="str">
        <x:f>'里程碑'!O16</x:f>
        <x:v>未开始</x:v>
      </x:c>
      <x:c r="H10" s="2" t="str">
        <x:f>'里程碑'!O17</x:f>
        <x:v>未开始</x:v>
      </x:c>
      <x:c r="I10" s="2" t="n">
        <x:f>COUNTIFS('里程碑'!$B$6:$B$53,"W1",'里程碑'!$O$6:$O$53,"已验收")</x:f>
        <x:v>0</x:v>
      </x:c>
    </x:row>
    <x:row r="11" ht="44" customHeight="1">
      <x:c r="A11" s="2" t="str">
        <x:v>W2 系统开发与设计</x:v>
      </x:c>
      <x:c r="B11" s="2" t="str">
        <x:v>产品负责人</x:v>
      </x:c>
      <x:c r="C11" s="2" t="str">
        <x:f>'里程碑'!O18</x:f>
        <x:v>未开始</x:v>
      </x:c>
      <x:c r="D11" s="2" t="str">
        <x:f>'里程碑'!O19</x:f>
        <x:v>未开始</x:v>
      </x:c>
      <x:c r="E11" s="2" t="str">
        <x:f>'里程碑'!O20</x:f>
        <x:v>未开始</x:v>
      </x:c>
      <x:c r="F11" s="2" t="str">
        <x:f>'里程碑'!O21</x:f>
        <x:v>未开始</x:v>
      </x:c>
      <x:c r="G11" s="2" t="str">
        <x:f>'里程碑'!O22</x:f>
        <x:v>未开始</x:v>
      </x:c>
      <x:c r="H11" s="2" t="str">
        <x:f>'里程碑'!O23</x:f>
        <x:v>未开始</x:v>
      </x:c>
      <x:c r="I11" s="2" t="n">
        <x:f>COUNTIFS('里程碑'!$B$6:$B$53,"W2",'里程碑'!$O$6:$O$53,"已验收")</x:f>
        <x:v>0</x:v>
      </x:c>
    </x:row>
    <x:row r="12" ht="44" customHeight="1">
      <x:c r="A12" s="2" t="str">
        <x:v>W3 Smart Home与语音AI</x:v>
      </x:c>
      <x:c r="B12" s="2" t="str">
        <x:v>物联网与语音工程师</x:v>
      </x:c>
      <x:c r="C12" s="2" t="str">
        <x:f>'里程碑'!O24</x:f>
        <x:v>未开始</x:v>
      </x:c>
      <x:c r="D12" s="2" t="str">
        <x:f>'里程碑'!O25</x:f>
        <x:v>未开始</x:v>
      </x:c>
      <x:c r="E12" s="2" t="str">
        <x:f>'里程碑'!O26</x:f>
        <x:v>未开始</x:v>
      </x:c>
      <x:c r="F12" s="2" t="str">
        <x:f>'里程碑'!O27</x:f>
        <x:v>未开始</x:v>
      </x:c>
      <x:c r="G12" s="2" t="str">
        <x:f>'里程碑'!O28</x:f>
        <x:v>未开始</x:v>
      </x:c>
      <x:c r="H12" s="2" t="str">
        <x:f>'里程碑'!O29</x:f>
        <x:v>未开始</x:v>
      </x:c>
      <x:c r="I12" s="2" t="n">
        <x:f>COUNTIFS('里程碑'!$B$6:$B$53,"W3",'里程碑'!$O$6:$O$53,"已验收")</x:f>
        <x:v>0</x:v>
      </x:c>
    </x:row>
    <x:row r="13" ht="44" customHeight="1">
      <x:c r="A13" s="2" t="str">
        <x:v>W4 擎洲光电加拿大合作</x:v>
      </x:c>
      <x:c r="B13" s="2" t="str">
        <x:v>战略合作负责人</x:v>
      </x:c>
      <x:c r="C13" s="2" t="str">
        <x:f>'里程碑'!O30</x:f>
        <x:v>未开始</x:v>
      </x:c>
      <x:c r="D13" s="2" t="str">
        <x:f>'里程碑'!O31</x:f>
        <x:v>未开始</x:v>
      </x:c>
      <x:c r="E13" s="2" t="str">
        <x:f>'里程碑'!O32</x:f>
        <x:v>未开始</x:v>
      </x:c>
      <x:c r="F13" s="2" t="str">
        <x:f>'里程碑'!O33</x:f>
        <x:v>未开始</x:v>
      </x:c>
      <x:c r="G13" s="2" t="str">
        <x:f>'里程碑'!O34</x:f>
        <x:v>未开始</x:v>
      </x:c>
      <x:c r="H13" s="2" t="str">
        <x:f>'里程碑'!O35</x:f>
        <x:v>未开始</x:v>
      </x:c>
      <x:c r="I13" s="2" t="n">
        <x:f>COUNTIFS('里程碑'!$B$6:$B$53,"W4",'里程碑'!$O$6:$O$53,"已验收")</x:f>
        <x:v>0</x:v>
      </x:c>
    </x:row>
    <x:row r="14" ht="44" customHeight="1">
      <x:c r="A14" s="2" t="str">
        <x:v>W5 BC PNP项目</x:v>
      </x:c>
      <x:c r="B14" s="2" t="str">
        <x:v>BC PNP持牌移民专业顾问</x:v>
      </x:c>
      <x:c r="C14" s="2" t="str">
        <x:f>'里程碑'!O36</x:f>
        <x:v>未开始</x:v>
      </x:c>
      <x:c r="D14" s="2" t="str">
        <x:f>'里程碑'!O37</x:f>
        <x:v>未开始</x:v>
      </x:c>
      <x:c r="E14" s="2" t="str">
        <x:f>'里程碑'!O38</x:f>
        <x:v>未开始</x:v>
      </x:c>
      <x:c r="F14" s="2" t="str">
        <x:f>'里程碑'!O39</x:f>
        <x:v>未开始</x:v>
      </x:c>
      <x:c r="G14" s="2" t="str">
        <x:f>'里程碑'!O40</x:f>
        <x:v>未开始</x:v>
      </x:c>
      <x:c r="H14" s="2" t="str">
        <x:f>'里程碑'!O41</x:f>
        <x:v>未开始</x:v>
      </x:c>
      <x:c r="I14" s="2" t="n">
        <x:f>COUNTIFS('里程碑'!$B$6:$B$53,"W5",'里程碑'!$O$6:$O$53,"已验收")</x:f>
        <x:v>0</x:v>
      </x:c>
    </x:row>
    <x:row r="15" ht="44" customHeight="1">
      <x:c r="A15" s="2" t="str">
        <x:v>W6 国内选品与售后</x:v>
      </x:c>
      <x:c r="B15" s="2" t="str">
        <x:v>中国选品与售后接口岗位</x:v>
      </x:c>
      <x:c r="C15" s="2" t="str">
        <x:f>'里程碑'!O42</x:f>
        <x:v>未开始</x:v>
      </x:c>
      <x:c r="D15" s="2" t="str">
        <x:f>'里程碑'!O43</x:f>
        <x:v>未开始</x:v>
      </x:c>
      <x:c r="E15" s="2" t="str">
        <x:f>'里程碑'!O44</x:f>
        <x:v>未开始</x:v>
      </x:c>
      <x:c r="F15" s="2" t="str">
        <x:f>'里程碑'!O45</x:f>
        <x:v>未开始</x:v>
      </x:c>
      <x:c r="G15" s="2" t="str">
        <x:f>'里程碑'!O46</x:f>
        <x:v>未开始</x:v>
      </x:c>
      <x:c r="H15" s="2" t="str">
        <x:f>'里程碑'!O47</x:f>
        <x:v>未开始</x:v>
      </x:c>
      <x:c r="I15" s="2" t="n">
        <x:f>COUNTIFS('里程碑'!$B$6:$B$53,"W6",'里程碑'!$O$6:$O$53,"已验收")</x:f>
        <x:v>0</x:v>
      </x:c>
    </x:row>
    <x:row r="16" ht="44" customHeight="1">
      <x:c r="A16" s="2" t="str">
        <x:v>W7 供应链金融</x:v>
      </x:c>
      <x:c r="B16" s="2" t="str">
        <x:v>财务与供应链金融负责人</x:v>
      </x:c>
      <x:c r="C16" s="2" t="str">
        <x:f>'里程碑'!O48</x:f>
        <x:v>未开始</x:v>
      </x:c>
      <x:c r="D16" s="2" t="str">
        <x:f>'里程碑'!O49</x:f>
        <x:v>未开始</x:v>
      </x:c>
      <x:c r="E16" s="2" t="str">
        <x:f>'里程碑'!O50</x:f>
        <x:v>未开始</x:v>
      </x:c>
      <x:c r="F16" s="2" t="str">
        <x:f>'里程碑'!O51</x:f>
        <x:v>未开始</x:v>
      </x:c>
      <x:c r="G16" s="2" t="str">
        <x:f>'里程碑'!O52</x:f>
        <x:v>未开始</x:v>
      </x:c>
      <x:c r="H16" s="2" t="str">
        <x:f>'里程碑'!O53</x:f>
        <x:v>未开始</x:v>
      </x:c>
      <x:c r="I16" s="2" t="n">
        <x:f>COUNTIFS('里程碑'!$B$6:$B$53,"W7",'里程碑'!$O$6:$O$53,"已验收")</x:f>
        <x:v>0</x:v>
      </x:c>
    </x:row>
    <x:row r="17" ht="24" customHeight="1">
      <x:c r="A17" s="2"/>
      <x:c r="B17" s="2"/>
      <x:c r="C17" s="2"/>
      <x:c r="D17" s="2"/>
      <x:c r="E17" s="2"/>
      <x:c r="F17" s="2"/>
      <x:c r="G17" s="2"/>
      <x:c r="H17" s="2"/>
      <x:c r="I17" s="2"/>
    </x:row>
    <x:row r="18" ht="24" customHeight="1">
      <x:c r="A18" s="2" t="str">
        <x:v>计划里程碑数</x:v>
      </x:c>
      <x:c r="B18" s="2" t="n">
        <x:v>48</x:v>
      </x:c>
      <x:c r="C18" s="2"/>
      <x:c r="D18" s="2"/>
      <x:c r="E18" s="2"/>
      <x:c r="F18" s="2"/>
      <x:c r="G18" s="2"/>
      <x:c r="H18" s="2"/>
      <x:c r="I18" s="2"/>
    </x:row>
    <x:row r="19" ht="24" customHeight="1">
      <x:c r="A19" s="2" t="str">
        <x:v>已验收里程碑</x:v>
      </x:c>
      <x:c r="B19" s="2" t="n">
        <x:f>COUNTIFS('里程碑'!$O$6:$O$53,"已验收")</x:f>
        <x:v>0</x:v>
      </x:c>
      <x:c r="C19" s="2"/>
      <x:c r="D19" s="2"/>
      <x:c r="E19" s="2"/>
      <x:c r="F19" s="2"/>
      <x:c r="G19" s="2"/>
      <x:c r="H19" s="2"/>
      <x:c r="I19" s="2"/>
    </x:row>
    <x:row r="20" ht="24" customHeight="1">
      <x:c r="A20" s="2" t="str">
        <x:v>已具备验收数据的KPI</x:v>
      </x:c>
      <x:c r="B20" s="2" t="n">
        <x:f>COUNTIFS('KPI'!$K$6:$K$29,"达标")+COUNTIFS('KPI'!$K$6:$K$29,"未达标")</x:f>
        <x:v>0</x:v>
      </x:c>
      <x:c r="C20" s="2"/>
      <x:c r="D20" s="2"/>
      <x:c r="E20" s="2"/>
      <x:c r="F20" s="2"/>
      <x:c r="G20" s="2"/>
      <x:c r="H20" s="2"/>
      <x:c r="I20" s="2"/>
    </x:row>
    <x:row r="21" ht="24" customHeight="1">
      <x:c r="A21" s="2"/>
      <x:c r="B21" s="2"/>
      <x:c r="C21" s="2"/>
      <x:c r="D21" s="2"/>
      <x:c r="E21" s="2"/>
      <x:c r="F21" s="2"/>
      <x:c r="G21" s="2"/>
      <x:c r="H21" s="2"/>
      <x:c r="I21" s="2"/>
    </x:row>
    <x:row r="22" ht="44" customHeight="1">
      <x:c r="A22" s="2" t="str">
        <x:v>月度关口</x:v>
      </x:c>
      <x:c r="B22" s="2"/>
      <x:c r="C22" s="9" t="str">
        <x:v>G1 建立基线</x:v>
      </x:c>
      <x:c r="D22" s="9" t="str">
        <x:v>G2 冻结设计</x:v>
      </x:c>
      <x:c r="E22" s="9" t="str">
        <x:v>G3 首店试点</x:v>
      </x:c>
      <x:c r="F22" s="9" t="str">
        <x:v>G4 受控交付</x:v>
      </x:c>
      <x:c r="G22" s="9" t="str">
        <x:v>G5 三店复制</x:v>
      </x:c>
      <x:c r="H22" s="9" t="str">
        <x:v>G6 经营验收</x:v>
      </x:c>
      <x:c r="I22" s="2"/>
    </x:row>
    <x:row r="23" ht="24" customHeight="1">
      <x:c r="A23" s="2"/>
      <x:c r="B23" s="2"/>
      <x:c r="C23" s="2"/>
      <x:c r="D23" s="2"/>
      <x:c r="E23" s="2"/>
      <x:c r="F23" s="2"/>
      <x:c r="G23" s="2"/>
      <x:c r="H23" s="2"/>
      <x:c r="I23" s="2"/>
    </x:row>
    <x:row r="24" ht="24" customHeight="1">
      <x:c r="A24" s="2" t="str">
        <x:v>输入说明</x:v>
      </x:c>
      <x:c r="B24" s="2" t="str">
        <x:v>浅黄单元格填写实际数据；空白表示未填。</x:v>
      </x:c>
      <x:c r="C24" s="2"/>
      <x:c r="D24" s="2"/>
      <x:c r="E24" s="2"/>
      <x:c r="F24" s="2"/>
      <x:c r="G24" s="2"/>
      <x:c r="H24" s="2"/>
      <x:c r="I24" s="2"/>
    </x:row>
    <x:row r="25" ht="24" customHeight="1">
      <x:c r="A25" s="2" t="str">
        <x:v>验收条件</x:v>
      </x:c>
      <x:c r="B25" s="2" t="str">
        <x:v>提交证据、验收人、通过结论、前置解除，才显示已验收。</x:v>
      </x:c>
      <x:c r="C25" s="2"/>
      <x:c r="D25" s="2"/>
      <x:c r="E25" s="2"/>
      <x:c r="F25" s="2"/>
      <x:c r="G25" s="2"/>
      <x:c r="H25" s="2"/>
      <x:c r="I25" s="2"/>
    </x:row>
    <x:row r="26" ht="24" customHeight="1">
      <x:c r="A26" s="2" t="str">
        <x:v>日期口径</x:v>
      </x:c>
      <x:c r="B26" s="2" t="str">
        <x:v>M1月末为EDATE(T0,1)-1；T0批准后保留原基线。</x:v>
      </x:c>
      <x:c r="C26" s="2"/>
      <x:c r="D26" s="2"/>
      <x:c r="E26" s="2"/>
      <x:c r="F26" s="2"/>
      <x:c r="G26" s="2"/>
      <x:c r="H26" s="2"/>
      <x:c r="I26" s="2"/>
    </x:row>
    <x:row r="27" ht="24" customHeight="1">
      <x:c r="A27" s="2" t="str">
        <x:v>更新方式</x:v>
      </x:c>
      <x:c r="B27" s="2" t="str">
        <x:v>先岗位与待确认，再任务和KPI；新增记录需扩展总览统计范围。</x:v>
      </x:c>
      <x:c r="C27" s="2"/>
      <x:c r="D27" s="2"/>
      <x:c r="E27" s="2"/>
      <x:c r="F27" s="2"/>
      <x:c r="G27" s="2"/>
      <x:c r="H27" s="2"/>
      <x:c r="I27" s="2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  <x:c r="I28" s="2"/>
    </x:row>
  </x:sheetData>
  <x:conditionalFormatting sqref="C9:H16">
    <x:cfRule type="containsText" dxfId="0" priority="1" operator="containsText" text="已验收"/>
    <x:cfRule type="containsText" dxfId="1" priority="2" operator="containsText" text="需返工"/>
    <x:cfRule type="containsText" dxfId="2" priority="3" operator="containsText" text="阻塞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16" hidden="0" customWidth="1"/>
    <x:col min="2" max="2" width="9" hidden="0" customWidth="1"/>
    <x:col min="3" max="3" width="8" hidden="0" customWidth="1"/>
    <x:col min="4" max="4" width="30" hidden="0" customWidth="1"/>
    <x:col min="5" max="5" width="23" hidden="0" customWidth="1"/>
    <x:col min="6" max="6" width="23" hidden="0" customWidth="1"/>
    <x:col min="7" max="7" width="62" hidden="0" customWidth="1"/>
    <x:col min="8" max="8" width="42" hidden="0" customWidth="1"/>
    <x:col min="9" max="9" width="14" hidden="0" customWidth="1"/>
    <x:col min="10" max="10" width="13" hidden="0" customWidth="1"/>
    <x:col min="11" max="11" width="28" hidden="0" customWidth="1"/>
    <x:col min="12" max="12" width="18" hidden="0" customWidth="1"/>
    <x:col min="13" max="13" width="13" hidden="0" customWidth="1"/>
    <x:col min="14" max="14" width="16" hidden="0" customWidth="1"/>
    <x:col min="15" max="15" width="15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</x:row>
    <x:row r="2" ht="24" customHeight="1">
      <x:c r="A2" s="3" t="str">
        <x:v>月度里程碑与验收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</x:row>
    <x:row r="3" ht="24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</x:row>
    <x:row r="4" ht="24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</x:row>
    <x:row r="5" ht="32" customHeight="1">
      <x:c r="A5" s="11" t="str">
        <x:v>里程碑ID</x:v>
      </x:c>
      <x:c r="B5" s="11" t="str">
        <x:v>工作包</x:v>
      </x:c>
      <x:c r="C5" s="11" t="str">
        <x:v>月序</x:v>
      </x:c>
      <x:c r="D5" s="11" t="str">
        <x:v>月末交付</x:v>
      </x:c>
      <x:c r="E5" s="11" t="str">
        <x:v>R执行岗位</x:v>
      </x:c>
      <x:c r="F5" s="11" t="str">
        <x:v>A负责岗位</x:v>
      </x:c>
      <x:c r="G5" s="11" t="str">
        <x:v>验收标准</x:v>
      </x:c>
      <x:c r="H5" s="11" t="str">
        <x:v>前置依赖</x:v>
      </x:c>
      <x:c r="I5" s="11" t="str">
        <x:v>计划截止日</x:v>
      </x:c>
      <x:c r="J5" s="11" t="str">
        <x:v>提交状态</x:v>
      </x:c>
      <x:c r="K5" s="11" t="str">
        <x:v>证据地址</x:v>
      </x:c>
      <x:c r="L5" s="11" t="str">
        <x:v>实际验收人</x:v>
      </x:c>
      <x:c r="M5" s="11" t="str">
        <x:v>复核结论</x:v>
      </x:c>
      <x:c r="N5" s="11" t="str">
        <x:v>前置已解除</x:v>
      </x:c>
      <x:c r="O5" s="11" t="str">
        <x:v>验收状态</x:v>
      </x:c>
    </x:row>
    <x:row r="6" ht="66" customHeight="1">
      <x:c r="A6" s="9" t="str">
        <x:v>W0-M1</x:v>
      </x:c>
      <x:c r="B6" s="9" t="str">
        <x:v>W0</x:v>
      </x:c>
      <x:c r="C6" s="9" t="n">
        <x:v>1</x:v>
      </x:c>
      <x:c r="D6" s="9" t="str">
        <x:v>设立公司与运营基线</x:v>
      </x:c>
      <x:c r="E6" s="9" t="str">
        <x:v>运营负责人</x:v>
      </x:c>
      <x:c r="F6" s="9" t="str">
        <x:v>总经理</x:v>
      </x:c>
      <x:c r="G6" s="9" t="str">
        <x:v>公司注册或沿用主体的专业确认完成；股权、岗位、账户/适用税务办理和六个月预算完成</x:v>
      </x:c>
      <x:c r="H6" s="9" t="str">
        <x:v>启动日期和股东资料</x:v>
      </x:c>
      <x:c r="I6" s="14" t="str">
        <x:f>IF('总览'!$B$4="","待填T0",EDATE('总览'!$B$4,C6)-1)</x:f>
        <x:v>待填T0</x:v>
      </x:c>
      <x:c r="J6" s="13" t="str">
        <x:v>未开始</x:v>
      </x:c>
      <x:c r="K6" s="13"/>
      <x:c r="L6" s="13"/>
      <x:c r="M6" s="13" t="str">
        <x:v>未审</x:v>
      </x:c>
      <x:c r="N6" s="13" t="str">
        <x:v>待确认</x:v>
      </x:c>
      <x:c r="O6" s="9" t="str">
        <x:f>IF(J6="阻塞","阻塞",IF(M6="不通过","需返工",IF(AND(J6="待验收",K6&lt;&gt;"",L6&lt;&gt;"",M6="通过",N6="是"),"已验收",IF(J6="待验收","待验证",J6))))</x:f>
        <x:v>未开始</x:v>
      </x:c>
    </x:row>
    <x:row r="7" ht="66" customHeight="1">
      <x:c r="A7" s="12" t="str">
        <x:v>W0-M2</x:v>
      </x:c>
      <x:c r="B7" s="12" t="str">
        <x:v>W0</x:v>
      </x:c>
      <x:c r="C7" s="12" t="n">
        <x:v>2</x:v>
      </x:c>
      <x:c r="D7" s="12" t="str">
        <x:v>制度与岗位到位</x:v>
      </x:c>
      <x:c r="E7" s="12" t="str">
        <x:v>运营负责人</x:v>
      </x:c>
      <x:c r="F7" s="12" t="str">
        <x:v>总经理</x:v>
      </x:c>
      <x:c r="G7" s="12" t="str">
        <x:v>关键岗位有负责人及备岗；采购支付权限启用</x:v>
      </x:c>
      <x:c r="H7" s="12" t="str">
        <x:v>W0-M1</x:v>
      </x:c>
      <x:c r="I7" s="15" t="str">
        <x:f>IF('总览'!$B$4="","待填T0",EDATE('总览'!$B$4,C7)-1)</x:f>
        <x:v>待填T0</x:v>
      </x:c>
      <x:c r="J7" s="13" t="str">
        <x:v>未开始</x:v>
      </x:c>
      <x:c r="K7" s="13"/>
      <x:c r="L7" s="13"/>
      <x:c r="M7" s="13" t="str">
        <x:v>未审</x:v>
      </x:c>
      <x:c r="N7" s="13" t="str">
        <x:v>待确认</x:v>
      </x:c>
      <x:c r="O7" s="12" t="str">
        <x:f>IF(J7="阻塞","阻塞",IF(M7="不通过","需返工",IF(AND(J7="待验收",K7&lt;&gt;"",L7&lt;&gt;"",M7="通过",N7="是"),"已验收",IF(J7="待验收","待验证",J7))))</x:f>
        <x:v>未开始</x:v>
      </x:c>
    </x:row>
    <x:row r="8" ht="66" customHeight="1">
      <x:c r="A8" s="9" t="str">
        <x:v>W0-M3</x:v>
      </x:c>
      <x:c r="B8" s="9" t="str">
        <x:v>W0</x:v>
      </x:c>
      <x:c r="C8" s="9" t="n">
        <x:v>3</x:v>
      </x:c>
      <x:c r="D8" s="9" t="str">
        <x:v>首轮质量审计</x:v>
      </x:c>
      <x:c r="E8" s="9" t="str">
        <x:v>运营负责人</x:v>
      </x:c>
      <x:c r="F8" s="9" t="str">
        <x:v>总经理</x:v>
      </x:c>
      <x:c r="G8" s="9" t="str">
        <x:v>八个工作包完成月审；关键整改有责任人与期限</x:v>
      </x:c>
      <x:c r="H8" s="9" t="str">
        <x:v>W0-M2</x:v>
      </x:c>
      <x:c r="I8" s="14" t="str">
        <x:f>IF('总览'!$B$4="","待填T0",EDATE('总览'!$B$4,C8)-1)</x:f>
        <x:v>待填T0</x:v>
      </x:c>
      <x:c r="J8" s="13" t="str">
        <x:v>未开始</x:v>
      </x:c>
      <x:c r="K8" s="13"/>
      <x:c r="L8" s="13"/>
      <x:c r="M8" s="13" t="str">
        <x:v>未审</x:v>
      </x:c>
      <x:c r="N8" s="13" t="str">
        <x:v>待确认</x:v>
      </x:c>
      <x:c r="O8" s="9" t="str">
        <x:f>IF(J8="阻塞","阻塞",IF(M8="不通过","需返工",IF(AND(J8="待验收",K8&lt;&gt;"",L8&lt;&gt;"",M8="通过",N8="是"),"已验收",IF(J8="待验收","待验证",J8))))</x:f>
        <x:v>未开始</x:v>
      </x:c>
    </x:row>
    <x:row r="9" ht="66" customHeight="1">
      <x:c r="A9" s="12" t="str">
        <x:v>W0-M4</x:v>
      </x:c>
      <x:c r="B9" s="12" t="str">
        <x:v>W0</x:v>
      </x:c>
      <x:c r="C9" s="12" t="n">
        <x:v>4</x:v>
      </x:c>
      <x:c r="D9" s="12" t="str">
        <x:v>跨店经营报表</x:v>
      </x:c>
      <x:c r="E9" s="12" t="str">
        <x:v>运营负责人</x:v>
      </x:c>
      <x:c r="F9" s="12" t="str">
        <x:v>总经理</x:v>
      </x:c>
      <x:c r="G9" s="12" t="str">
        <x:v>三店项目成本分别可查；已运营店损益月结</x:v>
      </x:c>
      <x:c r="H9" s="12" t="str">
        <x:v>W0-M3</x:v>
      </x:c>
      <x:c r="I9" s="15" t="str">
        <x:f>IF('总览'!$B$4="","待填T0",EDATE('总览'!$B$4,C9)-1)</x:f>
        <x:v>待填T0</x:v>
      </x:c>
      <x:c r="J9" s="13" t="str">
        <x:v>未开始</x:v>
      </x:c>
      <x:c r="K9" s="13"/>
      <x:c r="L9" s="13"/>
      <x:c r="M9" s="13" t="str">
        <x:v>未审</x:v>
      </x:c>
      <x:c r="N9" s="13" t="str">
        <x:v>待确认</x:v>
      </x:c>
      <x:c r="O9" s="12" t="str">
        <x:f>IF(J9="阻塞","阻塞",IF(M9="不通过","需返工",IF(AND(J9="待验收",K9&lt;&gt;"",L9&lt;&gt;"",M9="通过",N9="是"),"已验收",IF(J9="待验收","待验证",J9))))</x:f>
        <x:v>未开始</x:v>
      </x:c>
    </x:row>
    <x:row r="10" ht="66" customHeight="1">
      <x:c r="A10" s="9" t="str">
        <x:v>W0-M5</x:v>
      </x:c>
      <x:c r="B10" s="9" t="str">
        <x:v>W0</x:v>
      </x:c>
      <x:c r="C10" s="9" t="n">
        <x:v>5</x:v>
      </x:c>
      <x:c r="D10" s="9" t="str">
        <x:v>运营手册修订</x:v>
      </x:c>
      <x:c r="E10" s="9" t="str">
        <x:v>运营负责人</x:v>
      </x:c>
      <x:c r="F10" s="9" t="str">
        <x:v>总经理</x:v>
      </x:c>
      <x:c r="G10" s="9" t="str">
        <x:v>根据首店及试点问题发布WOC 1.1；培训完成</x:v>
      </x:c>
      <x:c r="H10" s="9" t="str">
        <x:v>W0-M4</x:v>
      </x:c>
      <x:c r="I10" s="14" t="str">
        <x:f>IF('总览'!$B$4="","待填T0",EDATE('总览'!$B$4,C10)-1)</x:f>
        <x:v>待填T0</x:v>
      </x:c>
      <x:c r="J10" s="13" t="str">
        <x:v>未开始</x:v>
      </x:c>
      <x:c r="K10" s="13"/>
      <x:c r="L10" s="13"/>
      <x:c r="M10" s="13" t="str">
        <x:v>未审</x:v>
      </x:c>
      <x:c r="N10" s="13" t="str">
        <x:v>待确认</x:v>
      </x:c>
      <x:c r="O10" s="9" t="str">
        <x:f>IF(J10="阻塞","阻塞",IF(M10="不通过","需返工",IF(AND(J10="待验收",K10&lt;&gt;"",L10&lt;&gt;"",M10="通过",N10="是"),"已验收",IF(J10="待验收","待验证",J10))))</x:f>
        <x:v>未开始</x:v>
      </x:c>
    </x:row>
    <x:row r="11" ht="66" customHeight="1">
      <x:c r="A11" s="12" t="str">
        <x:v>W0-M6</x:v>
      </x:c>
      <x:c r="B11" s="12" t="str">
        <x:v>W0</x:v>
      </x:c>
      <x:c r="C11" s="12" t="n">
        <x:v>6</x:v>
      </x:c>
      <x:c r="D11" s="12" t="str">
        <x:v>六个月经营验收</x:v>
      </x:c>
      <x:c r="E11" s="12" t="str">
        <x:v>运营负责人</x:v>
      </x:c>
      <x:c r="F11" s="12" t="str">
        <x:v>总经理</x:v>
      </x:c>
      <x:c r="G11" s="12" t="str">
        <x:v>交付证据、现金流、岗位容量核验；下一周期预算批准</x:v>
      </x:c>
      <x:c r="H11" s="12" t="str">
        <x:v>全部工作包M5及风险记录</x:v>
      </x:c>
      <x:c r="I11" s="15" t="str">
        <x:f>IF('总览'!$B$4="","待填T0",EDATE('总览'!$B$4,C11)-1)</x:f>
        <x:v>待填T0</x:v>
      </x:c>
      <x:c r="J11" s="13" t="str">
        <x:v>未开始</x:v>
      </x:c>
      <x:c r="K11" s="13"/>
      <x:c r="L11" s="13"/>
      <x:c r="M11" s="13" t="str">
        <x:v>未审</x:v>
      </x:c>
      <x:c r="N11" s="13" t="str">
        <x:v>待确认</x:v>
      </x:c>
      <x:c r="O11" s="12" t="str">
        <x:f>IF(J11="阻塞","阻塞",IF(M11="不通过","需返工",IF(AND(J11="待验收",K11&lt;&gt;"",L11&lt;&gt;"",M11="通过",N11="是"),"已验收",IF(J11="待验收","待验证",J11))))</x:f>
        <x:v>未开始</x:v>
      </x:c>
    </x:row>
    <x:row r="12" ht="66" customHeight="1">
      <x:c r="A12" s="9" t="str">
        <x:v>W1-M1</x:v>
      </x:c>
      <x:c r="B12" s="9" t="str">
        <x:v>W1</x:v>
      </x:c>
      <x:c r="C12" s="9" t="n">
        <x:v>1</x:v>
      </x:c>
      <x:c r="D12" s="9" t="str">
        <x:v>三店勘察与定位</x:v>
      </x:c>
      <x:c r="E12" s="9" t="str">
        <x:v>门店与工程负责人</x:v>
      </x:c>
      <x:c r="F12" s="9" t="str">
        <x:v>运营负责人</x:v>
      </x:c>
      <x:c r="G12" s="9" t="str">
        <x:v>S1/S2/S3各一份勘察、租赁及许可清单；首店选择批准</x:v>
      </x:c>
      <x:c r="H12" s="9" t="str">
        <x:v>W0-M1预算与主体决策</x:v>
      </x:c>
      <x:c r="I12" s="14" t="str">
        <x:f>IF('总览'!$B$4="","待填T0",EDATE('总览'!$B$4,C12)-1)</x:f>
        <x:v>待填T0</x:v>
      </x:c>
      <x:c r="J12" s="13" t="str">
        <x:v>未开始</x:v>
      </x:c>
      <x:c r="K12" s="13"/>
      <x:c r="L12" s="13"/>
      <x:c r="M12" s="13" t="str">
        <x:v>未审</x:v>
      </x:c>
      <x:c r="N12" s="13" t="str">
        <x:v>待确认</x:v>
      </x:c>
      <x:c r="O12" s="9" t="str">
        <x:f>IF(J12="阻塞","阻塞",IF(M12="不通过","需返工",IF(AND(J12="待验收",K12&lt;&gt;"",L12&lt;&gt;"",M12="通过",N12="是"),"已验收",IF(J12="待验收","待验证",J12))))</x:f>
        <x:v>未开始</x:v>
      </x:c>
    </x:row>
    <x:row r="13" ht="66" customHeight="1">
      <x:c r="A13" s="12" t="str">
        <x:v>W1-M2</x:v>
      </x:c>
      <x:c r="B13" s="12" t="str">
        <x:v>W1</x:v>
      </x:c>
      <x:c r="C13" s="12" t="n">
        <x:v>2</x:v>
      </x:c>
      <x:c r="D13" s="12" t="str">
        <x:v>三店设计与首店开工</x:v>
      </x:c>
      <x:c r="E13" s="12" t="str">
        <x:v>门店与工程负责人</x:v>
      </x:c>
      <x:c r="F13" s="12" t="str">
        <x:v>运营负责人</x:v>
      </x:c>
      <x:c r="G13" s="12" t="str">
        <x:v>三店设计/工程量冻结；S1许可与采购批准后开工</x:v>
      </x:c>
      <x:c r="H13" s="12" t="str">
        <x:v>W1-M1；W3-M2选型结论</x:v>
      </x:c>
      <x:c r="I13" s="15" t="str">
        <x:f>IF('总览'!$B$4="","待填T0",EDATE('总览'!$B$4,C13)-1)</x:f>
        <x:v>待填T0</x:v>
      </x:c>
      <x:c r="J13" s="13" t="str">
        <x:v>未开始</x:v>
      </x:c>
      <x:c r="K13" s="13"/>
      <x:c r="L13" s="13"/>
      <x:c r="M13" s="13" t="str">
        <x:v>未审</x:v>
      </x:c>
      <x:c r="N13" s="13" t="str">
        <x:v>待确认</x:v>
      </x:c>
      <x:c r="O13" s="12" t="str">
        <x:f>IF(J13="阻塞","阻塞",IF(M13="不通过","需返工",IF(AND(J13="待验收",K13&lt;&gt;"",L13&lt;&gt;"",M13="通过",N13="是"),"已验收",IF(J13="待验收","待验证",J13))))</x:f>
        <x:v>未开始</x:v>
      </x:c>
    </x:row>
    <x:row r="14" ht="66" customHeight="1">
      <x:c r="A14" s="9" t="str">
        <x:v>W1-M3</x:v>
      </x:c>
      <x:c r="B14" s="9" t="str">
        <x:v>W1</x:v>
      </x:c>
      <x:c r="C14" s="9" t="n">
        <x:v>3</x:v>
      </x:c>
      <x:c r="D14" s="9" t="str">
        <x:v>S1装修及展厅试营业</x:v>
      </x:c>
      <x:c r="E14" s="9" t="str">
        <x:v>门店与工程负责人</x:v>
      </x:c>
      <x:c r="F14" s="9" t="str">
        <x:v>运营负责人</x:v>
      </x:c>
      <x:c r="G14" s="9" t="str">
        <x:v>首店工程验收；五个演示场景通过；无未关闭重大安全缺陷</x:v>
      </x:c>
      <x:c r="H14" s="9" t="str">
        <x:v>W1-M2；W2-M3；W3-M3；W6-M2</x:v>
      </x:c>
      <x:c r="I14" s="14" t="str">
        <x:f>IF('总览'!$B$4="","待填T0",EDATE('总览'!$B$4,C14)-1)</x:f>
        <x:v>待填T0</x:v>
      </x:c>
      <x:c r="J14" s="13" t="str">
        <x:v>未开始</x:v>
      </x:c>
      <x:c r="K14" s="13"/>
      <x:c r="L14" s="13"/>
      <x:c r="M14" s="13" t="str">
        <x:v>未审</x:v>
      </x:c>
      <x:c r="N14" s="13" t="str">
        <x:v>待确认</x:v>
      </x:c>
      <x:c r="O14" s="9" t="str">
        <x:f>IF(J14="阻塞","阻塞",IF(M14="不通过","需返工",IF(AND(J14="待验收",K14&lt;&gt;"",L14&lt;&gt;"",M14="通过",N14="是"),"已验收",IF(J14="待验收","待验证",J14))))</x:f>
        <x:v>未开始</x:v>
      </x:c>
    </x:row>
    <x:row r="15" ht="66" customHeight="1">
      <x:c r="A15" s="12" t="str">
        <x:v>W1-M4</x:v>
      </x:c>
      <x:c r="B15" s="12" t="str">
        <x:v>W1</x:v>
      </x:c>
      <x:c r="C15" s="12" t="n">
        <x:v>4</x:v>
      </x:c>
      <x:c r="D15" s="12" t="str">
        <x:v>S2验收并运营</x:v>
      </x:c>
      <x:c r="E15" s="12" t="str">
        <x:v>门店与工程负责人</x:v>
      </x:c>
      <x:c r="F15" s="12" t="str">
        <x:v>运营负责人</x:v>
      </x:c>
      <x:c r="G15" s="12" t="str">
        <x:v>S2工程/演示/人员培训验收；S3达到安装条件</x:v>
      </x:c>
      <x:c r="H15" s="12" t="str">
        <x:v>W1-M3模板与缺陷整改</x:v>
      </x:c>
      <x:c r="I15" s="15" t="str">
        <x:f>IF('总览'!$B$4="","待填T0",EDATE('总览'!$B$4,C15)-1)</x:f>
        <x:v>待填T0</x:v>
      </x:c>
      <x:c r="J15" s="13" t="str">
        <x:v>未开始</x:v>
      </x:c>
      <x:c r="K15" s="13"/>
      <x:c r="L15" s="13"/>
      <x:c r="M15" s="13" t="str">
        <x:v>未审</x:v>
      </x:c>
      <x:c r="N15" s="13" t="str">
        <x:v>待确认</x:v>
      </x:c>
      <x:c r="O15" s="12" t="str">
        <x:f>IF(J15="阻塞","阻塞",IF(M15="不通过","需返工",IF(AND(J15="待验收",K15&lt;&gt;"",L15&lt;&gt;"",M15="通过",N15="是"),"已验收",IF(J15="待验收","待验证",J15))))</x:f>
        <x:v>未开始</x:v>
      </x:c>
    </x:row>
    <x:row r="16" ht="66" customHeight="1">
      <x:c r="A16" s="9" t="str">
        <x:v>W1-M5</x:v>
      </x:c>
      <x:c r="B16" s="9" t="str">
        <x:v>W1</x:v>
      </x:c>
      <x:c r="C16" s="9" t="n">
        <x:v>5</x:v>
      </x:c>
      <x:c r="D16" s="9" t="str">
        <x:v>S3验收并运营</x:v>
      </x:c>
      <x:c r="E16" s="9" t="str">
        <x:v>门店与工程负责人</x:v>
      </x:c>
      <x:c r="F16" s="9" t="str">
        <x:v>运营负责人</x:v>
      </x:c>
      <x:c r="G16" s="9" t="str">
        <x:v>S3完成验收；三店演示及客户流程采用统一版本</x:v>
      </x:c>
      <x:c r="H16" s="9" t="str">
        <x:v>W1-M4；W2-M5</x:v>
      </x:c>
      <x:c r="I16" s="14" t="str">
        <x:f>IF('总览'!$B$4="","待填T0",EDATE('总览'!$B$4,C16)-1)</x:f>
        <x:v>待填T0</x:v>
      </x:c>
      <x:c r="J16" s="13" t="str">
        <x:v>未开始</x:v>
      </x:c>
      <x:c r="K16" s="13"/>
      <x:c r="L16" s="13"/>
      <x:c r="M16" s="13" t="str">
        <x:v>未审</x:v>
      </x:c>
      <x:c r="N16" s="13" t="str">
        <x:v>待确认</x:v>
      </x:c>
      <x:c r="O16" s="9" t="str">
        <x:f>IF(J16="阻塞","阻塞",IF(M16="不通过","需返工",IF(AND(J16="待验收",K16&lt;&gt;"",L16&lt;&gt;"",M16="通过",N16="是"),"已验收",IF(J16="待验收","待验证",J16))))</x:f>
        <x:v>未开始</x:v>
      </x:c>
    </x:row>
    <x:row r="17" ht="66" customHeight="1">
      <x:c r="A17" s="12" t="str">
        <x:v>W1-M6</x:v>
      </x:c>
      <x:c r="B17" s="12" t="str">
        <x:v>W1</x:v>
      </x:c>
      <x:c r="C17" s="12" t="n">
        <x:v>6</x:v>
      </x:c>
      <x:c r="D17" s="12" t="str">
        <x:v>三店运营复核</x:v>
      </x:c>
      <x:c r="E17" s="12" t="str">
        <x:v>门店与工程负责人</x:v>
      </x:c>
      <x:c r="F17" s="12" t="str">
        <x:v>运营负责人</x:v>
      </x:c>
      <x:c r="G17" s="12" t="str">
        <x:v>三店各进行一次运营审计；连续四周记录演示和线索</x:v>
      </x:c>
      <x:c r="H17" s="12" t="str">
        <x:v>W1-M5；各店完整运营记录</x:v>
      </x:c>
      <x:c r="I17" s="15" t="str">
        <x:f>IF('总览'!$B$4="","待填T0",EDATE('总览'!$B$4,C17)-1)</x:f>
        <x:v>待填T0</x:v>
      </x:c>
      <x:c r="J17" s="13" t="str">
        <x:v>未开始</x:v>
      </x:c>
      <x:c r="K17" s="13"/>
      <x:c r="L17" s="13"/>
      <x:c r="M17" s="13" t="str">
        <x:v>未审</x:v>
      </x:c>
      <x:c r="N17" s="13" t="str">
        <x:v>待确认</x:v>
      </x:c>
      <x:c r="O17" s="12" t="str">
        <x:f>IF(J17="阻塞","阻塞",IF(M17="不通过","需返工",IF(AND(J17="待验收",K17&lt;&gt;"",L17&lt;&gt;"",M17="通过",N17="是"),"已验收",IF(J17="待验收","待验证",J17))))</x:f>
        <x:v>未开始</x:v>
      </x:c>
    </x:row>
    <x:row r="18" ht="66" customHeight="1">
      <x:c r="A18" s="9" t="str">
        <x:v>W2-M1</x:v>
      </x:c>
      <x:c r="B18" s="9" t="str">
        <x:v>W2</x:v>
      </x:c>
      <x:c r="C18" s="9" t="n">
        <x:v>1</x:v>
      </x:c>
      <x:c r="D18" s="9" t="str">
        <x:v>现有系统盘点与PRD</x:v>
      </x:c>
      <x:c r="E18" s="9" t="str">
        <x:v>产品负责人</x:v>
      </x:c>
      <x:c r="F18" s="9" t="str">
        <x:v>技术负责人</x:v>
      </x:c>
      <x:c r="G18" s="9" t="str">
        <x:v>原型/模拟/真实能力逐项登记；MVP和业务流程批准</x:v>
      </x:c>
      <x:c r="H18" s="9" t="str">
        <x:v>现有仓库与网站；W0-M1</x:v>
      </x:c>
      <x:c r="I18" s="14" t="str">
        <x:f>IF('总览'!$B$4="","待填T0",EDATE('总览'!$B$4,C18)-1)</x:f>
        <x:v>待填T0</x:v>
      </x:c>
      <x:c r="J18" s="13" t="str">
        <x:v>未开始</x:v>
      </x:c>
      <x:c r="K18" s="13"/>
      <x:c r="L18" s="13"/>
      <x:c r="M18" s="13" t="str">
        <x:v>未审</x:v>
      </x:c>
      <x:c r="N18" s="13" t="str">
        <x:v>待确认</x:v>
      </x:c>
      <x:c r="O18" s="9" t="str">
        <x:f>IF(J18="阻塞","阻塞",IF(M18="不通过","需返工",IF(AND(J18="待验收",K18&lt;&gt;"",L18&lt;&gt;"",M18="通过",N18="是"),"已验收",IF(J18="待验收","待验证",J18))))</x:f>
        <x:v>未开始</x:v>
      </x:c>
    </x:row>
    <x:row r="19" ht="66" customHeight="1">
      <x:c r="A19" s="12" t="str">
        <x:v>W2-M2</x:v>
      </x:c>
      <x:c r="B19" s="12" t="str">
        <x:v>W2</x:v>
      </x:c>
      <x:c r="C19" s="12" t="n">
        <x:v>2</x:v>
      </x:c>
      <x:c r="D19" s="12" t="str">
        <x:v>架构与设计冻结</x:v>
      </x:c>
      <x:c r="E19" s="12" t="str">
        <x:v>产品负责人</x:v>
      </x:c>
      <x:c r="F19" s="12" t="str">
        <x:v>技术负责人</x:v>
      </x:c>
      <x:c r="G19" s="12" t="str">
        <x:v>账户权限、设备、CRM、工单契约冻结；十条关键流程可点击</x:v>
      </x:c>
      <x:c r="H19" s="12" t="str">
        <x:v>W2-M1；W3-M1接口材料</x:v>
      </x:c>
      <x:c r="I19" s="15" t="str">
        <x:f>IF('总览'!$B$4="","待填T0",EDATE('总览'!$B$4,C19)-1)</x:f>
        <x:v>待填T0</x:v>
      </x:c>
      <x:c r="J19" s="13" t="str">
        <x:v>未开始</x:v>
      </x:c>
      <x:c r="K19" s="13"/>
      <x:c r="L19" s="13"/>
      <x:c r="M19" s="13" t="str">
        <x:v>未审</x:v>
      </x:c>
      <x:c r="N19" s="13" t="str">
        <x:v>待确认</x:v>
      </x:c>
      <x:c r="O19" s="12" t="str">
        <x:f>IF(J19="阻塞","阻塞",IF(M19="不通过","需返工",IF(AND(J19="待验收",K19&lt;&gt;"",L19&lt;&gt;"",M19="通过",N19="是"),"已验收",IF(J19="待验收","待验证",J19))))</x:f>
        <x:v>未开始</x:v>
      </x:c>
    </x:row>
    <x:row r="20" ht="66" customHeight="1">
      <x:c r="A20" s="9" t="str">
        <x:v>W2-M3</x:v>
      </x:c>
      <x:c r="B20" s="9" t="str">
        <x:v>W2</x:v>
      </x:c>
      <x:c r="C20" s="9" t="n">
        <x:v>3</x:v>
      </x:c>
      <x:c r="D20" s="9" t="str">
        <x:v>Beta与首店后台</x:v>
      </x:c>
      <x:c r="E20" s="9" t="str">
        <x:v>产品负责人</x:v>
      </x:c>
      <x:c r="F20" s="9" t="str">
        <x:v>技术负责人</x:v>
      </x:c>
      <x:c r="G20" s="9" t="str">
        <x:v>设备绑定/命令/状态与CRM工单在测试环境闭环</x:v>
      </x:c>
      <x:c r="H20" s="9" t="str">
        <x:v>W2-M2；W3-M2</x:v>
      </x:c>
      <x:c r="I20" s="14" t="str">
        <x:f>IF('总览'!$B$4="","待填T0",EDATE('总览'!$B$4,C20)-1)</x:f>
        <x:v>待填T0</x:v>
      </x:c>
      <x:c r="J20" s="13" t="str">
        <x:v>未开始</x:v>
      </x:c>
      <x:c r="K20" s="13"/>
      <x:c r="L20" s="13"/>
      <x:c r="M20" s="13" t="str">
        <x:v>未审</x:v>
      </x:c>
      <x:c r="N20" s="13" t="str">
        <x:v>待确认</x:v>
      </x:c>
      <x:c r="O20" s="9" t="str">
        <x:f>IF(J20="阻塞","阻塞",IF(M20="不通过","需返工",IF(AND(J20="待验收",K20&lt;&gt;"",L20&lt;&gt;"",M20="通过",N20="是"),"已验收",IF(J20="待验收","待验证",J20))))</x:f>
        <x:v>未开始</x:v>
      </x:c>
    </x:row>
    <x:row r="21" ht="66" customHeight="1">
      <x:c r="A21" s="12" t="str">
        <x:v>W2-M4</x:v>
      </x:c>
      <x:c r="B21" s="12" t="str">
        <x:v>W2</x:v>
      </x:c>
      <x:c r="C21" s="12" t="n">
        <x:v>4</x:v>
      </x:c>
      <x:c r="D21" s="12" t="str">
        <x:v>受控客户试点</x:v>
      </x:c>
      <x:c r="E21" s="12" t="str">
        <x:v>产品负责人</x:v>
      </x:c>
      <x:c r="F21" s="12" t="str">
        <x:v>技术负责人</x:v>
      </x:c>
      <x:c r="G21" s="12" t="str">
        <x:v>建议十户试点；双账户隔离、断网及回滚通过；重大缺陷为零</x:v>
      </x:c>
      <x:c r="H21" s="12" t="str">
        <x:v>W2-M3；W6-M3安装售后</x:v>
      </x:c>
      <x:c r="I21" s="15" t="str">
        <x:f>IF('总览'!$B$4="","待填T0",EDATE('总览'!$B$4,C21)-1)</x:f>
        <x:v>待填T0</x:v>
      </x:c>
      <x:c r="J21" s="13" t="str">
        <x:v>未开始</x:v>
      </x:c>
      <x:c r="K21" s="13"/>
      <x:c r="L21" s="13"/>
      <x:c r="M21" s="13" t="str">
        <x:v>未审</x:v>
      </x:c>
      <x:c r="N21" s="13" t="str">
        <x:v>待确认</x:v>
      </x:c>
      <x:c r="O21" s="12" t="str">
        <x:f>IF(J21="阻塞","阻塞",IF(M21="不通过","需返工",IF(AND(J21="待验收",K21&lt;&gt;"",L21&lt;&gt;"",M21="通过",N21="是"),"已验收",IF(J21="待验收","待验证",J21))))</x:f>
        <x:v>未开始</x:v>
      </x:c>
    </x:row>
    <x:row r="22" ht="66" customHeight="1">
      <x:c r="A22" s="9" t="str">
        <x:v>W2-M5</x:v>
      </x:c>
      <x:c r="B22" s="9" t="str">
        <x:v>W2</x:v>
      </x:c>
      <x:c r="C22" s="9" t="n">
        <x:v>5</x:v>
      </x:c>
      <x:c r="D22" s="9" t="str">
        <x:v>三店共用版本</x:v>
      </x:c>
      <x:c r="E22" s="9" t="str">
        <x:v>产品负责人</x:v>
      </x:c>
      <x:c r="F22" s="9" t="str">
        <x:v>技术负责人</x:v>
      </x:c>
      <x:c r="G22" s="9" t="str">
        <x:v>商品/SKU/报价/安装/RMA贯通；权限与价格由服务端校验</x:v>
      </x:c>
      <x:c r="H22" s="9" t="str">
        <x:v>W2-M4；W1-M4</x:v>
      </x:c>
      <x:c r="I22" s="14" t="str">
        <x:f>IF('总览'!$B$4="","待填T0",EDATE('总览'!$B$4,C22)-1)</x:f>
        <x:v>待填T0</x:v>
      </x:c>
      <x:c r="J22" s="13" t="str">
        <x:v>未开始</x:v>
      </x:c>
      <x:c r="K22" s="13"/>
      <x:c r="L22" s="13"/>
      <x:c r="M22" s="13" t="str">
        <x:v>未审</x:v>
      </x:c>
      <x:c r="N22" s="13" t="str">
        <x:v>待确认</x:v>
      </x:c>
      <x:c r="O22" s="9" t="str">
        <x:f>IF(J22="阻塞","阻塞",IF(M22="不通过","需返工",IF(AND(J22="待验收",K22&lt;&gt;"",L22&lt;&gt;"",M22="通过",N22="是"),"已验收",IF(J22="待验收","待验证",J22))))</x:f>
        <x:v>未开始</x:v>
      </x:c>
    </x:row>
    <x:row r="23" ht="66" customHeight="1">
      <x:c r="A23" s="12" t="str">
        <x:v>W2-M6</x:v>
      </x:c>
      <x:c r="B23" s="12" t="str">
        <x:v>W2</x:v>
      </x:c>
      <x:c r="C23" s="12" t="n">
        <x:v>6</x:v>
      </x:c>
      <x:c r="D23" s="12" t="str">
        <x:v>生产运维交接</x:v>
      </x:c>
      <x:c r="E23" s="12" t="str">
        <x:v>产品负责人</x:v>
      </x:c>
      <x:c r="F23" s="12" t="str">
        <x:v>技术负责人</x:v>
      </x:c>
      <x:c r="G23" s="12" t="str">
        <x:v>核心流程通过率≥95%；严重未关闭缺陷为零；恢复演练通过</x:v>
      </x:c>
      <x:c r="H23" s="12" t="str">
        <x:v>W2-M5及真实环境运行证据</x:v>
      </x:c>
      <x:c r="I23" s="15" t="str">
        <x:f>IF('总览'!$B$4="","待填T0",EDATE('总览'!$B$4,C23)-1)</x:f>
        <x:v>待填T0</x:v>
      </x:c>
      <x:c r="J23" s="13" t="str">
        <x:v>未开始</x:v>
      </x:c>
      <x:c r="K23" s="13"/>
      <x:c r="L23" s="13"/>
      <x:c r="M23" s="13" t="str">
        <x:v>未审</x:v>
      </x:c>
      <x:c r="N23" s="13" t="str">
        <x:v>待确认</x:v>
      </x:c>
      <x:c r="O23" s="12" t="str">
        <x:f>IF(J23="阻塞","阻塞",IF(M23="不通过","需返工",IF(AND(J23="待验收",K23&lt;&gt;"",L23&lt;&gt;"",M23="通过",N23="是"),"已验收",IF(J23="待验收","待验证",J23))))</x:f>
        <x:v>未开始</x:v>
      </x:c>
    </x:row>
    <x:row r="24" ht="66" customHeight="1">
      <x:c r="A24" s="9" t="str">
        <x:v>W3-M1</x:v>
      </x:c>
      <x:c r="B24" s="9" t="str">
        <x:v>W3</x:v>
      </x:c>
      <x:c r="C24" s="9" t="n">
        <x:v>1</x:v>
      </x:c>
      <x:c r="D24" s="9" t="str">
        <x:v>供货与接入条件核验</x:v>
      </x:c>
      <x:c r="E24" s="9" t="str">
        <x:v>物联网与语音工程师</x:v>
      </x:c>
      <x:c r="F24" s="9" t="str">
        <x:v>技术负责人</x:v>
      </x:c>
      <x:c r="G24" s="9" t="str">
        <x:v>取得贝乐/BroadLink授权链及SDK清单；Meta Muse产品身份确认</x:v>
      </x:c>
      <x:c r="H24" s="9" t="str">
        <x:v>合作方提供材料；W0-M1</x:v>
      </x:c>
      <x:c r="I24" s="14" t="str">
        <x:f>IF('总览'!$B$4="","待填T0",EDATE('总览'!$B$4,C24)-1)</x:f>
        <x:v>待填T0</x:v>
      </x:c>
      <x:c r="J24" s="13" t="str">
        <x:v>未开始</x:v>
      </x:c>
      <x:c r="K24" s="13"/>
      <x:c r="L24" s="13"/>
      <x:c r="M24" s="13" t="str">
        <x:v>未审</x:v>
      </x:c>
      <x:c r="N24" s="13" t="str">
        <x:v>待确认</x:v>
      </x:c>
      <x:c r="O24" s="9" t="str">
        <x:f>IF(J24="阻塞","阻塞",IF(M24="不通过","需返工",IF(AND(J24="待验收",K24&lt;&gt;"",L24&lt;&gt;"",M24="通过",N24="是"),"已验收",IF(J24="待验收","待验证",J24))))</x:f>
        <x:v>未开始</x:v>
      </x:c>
    </x:row>
    <x:row r="25" ht="66" customHeight="1">
      <x:c r="A25" s="12" t="str">
        <x:v>W3-M2</x:v>
      </x:c>
      <x:c r="B25" s="12" t="str">
        <x:v>W3</x:v>
      </x:c>
      <x:c r="C25" s="12" t="n">
        <x:v>2</x:v>
      </x:c>
      <x:c r="D25" s="12" t="str">
        <x:v>真实设备概念验证</x:v>
      </x:c>
      <x:c r="E25" s="12" t="str">
        <x:v>物联网与语音工程师</x:v>
      </x:c>
      <x:c r="F25" s="12" t="str">
        <x:v>技术负责人</x:v>
      </x:c>
      <x:c r="G25" s="12" t="str">
        <x:v>至少三类低风险设备；100次控制有物理或独立状态验证</x:v>
      </x:c>
      <x:c r="H25" s="12" t="str">
        <x:v>W3-M1；W6-M1样品</x:v>
      </x:c>
      <x:c r="I25" s="15" t="str">
        <x:f>IF('总览'!$B$4="","待填T0",EDATE('总览'!$B$4,C25)-1)</x:f>
        <x:v>待填T0</x:v>
      </x:c>
      <x:c r="J25" s="13" t="str">
        <x:v>未开始</x:v>
      </x:c>
      <x:c r="K25" s="13"/>
      <x:c r="L25" s="13"/>
      <x:c r="M25" s="13" t="str">
        <x:v>未审</x:v>
      </x:c>
      <x:c r="N25" s="13" t="str">
        <x:v>待确认</x:v>
      </x:c>
      <x:c r="O25" s="12" t="str">
        <x:f>IF(J25="阻塞","阻塞",IF(M25="不通过","需返工",IF(AND(J25="待验收",K25&lt;&gt;"",L25&lt;&gt;"",M25="通过",N25="是"),"已验收",IF(J25="待验收","待验证",J25))))</x:f>
        <x:v>未开始</x:v>
      </x:c>
    </x:row>
    <x:row r="26" ht="66" customHeight="1">
      <x:c r="A26" s="9" t="str">
        <x:v>W3-M3</x:v>
      </x:c>
      <x:c r="B26" s="9" t="str">
        <x:v>W3</x:v>
      </x:c>
      <x:c r="C26" s="9" t="n">
        <x:v>3</x:v>
      </x:c>
      <x:c r="D26" s="9" t="str">
        <x:v>五场景与语音原型</x:v>
      </x:c>
      <x:c r="E26" s="9" t="str">
        <x:v>物联网与语音工程师</x:v>
      </x:c>
      <x:c r="F26" s="9" t="str">
        <x:v>技术负责人</x:v>
      </x:c>
      <x:c r="G26" s="9" t="str">
        <x:v>回家/离家/睡眠/观影/节能五场景；语音受权限控制</x:v>
      </x:c>
      <x:c r="H26" s="9" t="str">
        <x:v>W3-M2；W2-M2</x:v>
      </x:c>
      <x:c r="I26" s="14" t="str">
        <x:f>IF('总览'!$B$4="","待填T0",EDATE('总览'!$B$4,C26)-1)</x:f>
        <x:v>待填T0</x:v>
      </x:c>
      <x:c r="J26" s="13" t="str">
        <x:v>未开始</x:v>
      </x:c>
      <x:c r="K26" s="13"/>
      <x:c r="L26" s="13"/>
      <x:c r="M26" s="13" t="str">
        <x:v>未审</x:v>
      </x:c>
      <x:c r="N26" s="13" t="str">
        <x:v>待确认</x:v>
      </x:c>
      <x:c r="O26" s="9" t="str">
        <x:f>IF(J26="阻塞","阻塞",IF(M26="不通过","需返工",IF(AND(J26="待验收",K26&lt;&gt;"",L26&lt;&gt;"",M26="通过",N26="是"),"已验收",IF(J26="待验收","待验证",J26))))</x:f>
        <x:v>未开始</x:v>
      </x:c>
    </x:row>
    <x:row r="27" ht="66" customHeight="1">
      <x:c r="A27" s="12" t="str">
        <x:v>W3-M4</x:v>
      </x:c>
      <x:c r="B27" s="12" t="str">
        <x:v>W3</x:v>
      </x:c>
      <x:c r="C27" s="12" t="n">
        <x:v>4</x:v>
      </x:c>
      <x:c r="D27" s="12" t="str">
        <x:v>语音与硬件Beta</x:v>
      </x:c>
      <x:c r="E27" s="12" t="str">
        <x:v>物联网与语音工程师</x:v>
      </x:c>
      <x:c r="F27" s="12" t="str">
        <x:v>技术负责人</x:v>
      </x:c>
      <x:c r="G27" s="12" t="str">
        <x:v>至少200条中英文有效指令；物理完成率≥95%；高风险越权为零</x:v>
      </x:c>
      <x:c r="H27" s="12" t="str">
        <x:v>W3-M3；Muse加拿大与API可用性通过</x:v>
      </x:c>
      <x:c r="I27" s="15" t="str">
        <x:f>IF('总览'!$B$4="","待填T0",EDATE('总览'!$B$4,C27)-1)</x:f>
        <x:v>待填T0</x:v>
      </x:c>
      <x:c r="J27" s="13" t="str">
        <x:v>未开始</x:v>
      </x:c>
      <x:c r="K27" s="13"/>
      <x:c r="L27" s="13"/>
      <x:c r="M27" s="13" t="str">
        <x:v>未审</x:v>
      </x:c>
      <x:c r="N27" s="13" t="str">
        <x:v>待确认</x:v>
      </x:c>
      <x:c r="O27" s="12" t="str">
        <x:f>IF(J27="阻塞","阻塞",IF(M27="不通过","需返工",IF(AND(J27="待验收",K27&lt;&gt;"",L27&lt;&gt;"",M27="通过",N27="是"),"已验收",IF(J27="待验收","待验证",J27))))</x:f>
        <x:v>未开始</x:v>
      </x:c>
    </x:row>
    <x:row r="28" ht="66" customHeight="1">
      <x:c r="A28" s="9" t="str">
        <x:v>W3-M5</x:v>
      </x:c>
      <x:c r="B28" s="9" t="str">
        <x:v>W3</x:v>
      </x:c>
      <x:c r="C28" s="9" t="n">
        <x:v>5</x:v>
      </x:c>
      <x:c r="D28" s="9" t="str">
        <x:v>固件及安装标准</x:v>
      </x:c>
      <x:c r="E28" s="9" t="str">
        <x:v>物联网与语音工程师</x:v>
      </x:c>
      <x:c r="F28" s="9" t="str">
        <x:v>技术负责人</x:v>
      </x:c>
      <x:c r="G28" s="9" t="str">
        <x:v>三店型号/固件一致；升级/断网恢复/解绑可验证</x:v>
      </x:c>
      <x:c r="H28" s="9" t="str">
        <x:v>W3-M4；W6-M4</x:v>
      </x:c>
      <x:c r="I28" s="14" t="str">
        <x:f>IF('总览'!$B$4="","待填T0",EDATE('总览'!$B$4,C28)-1)</x:f>
        <x:v>待填T0</x:v>
      </x:c>
      <x:c r="J28" s="13" t="str">
        <x:v>未开始</x:v>
      </x:c>
      <x:c r="K28" s="13"/>
      <x:c r="L28" s="13"/>
      <x:c r="M28" s="13" t="str">
        <x:v>未审</x:v>
      </x:c>
      <x:c r="N28" s="13" t="str">
        <x:v>待确认</x:v>
      </x:c>
      <x:c r="O28" s="9" t="str">
        <x:f>IF(J28="阻塞","阻塞",IF(M28="不通过","需返工",IF(AND(J28="待验收",K28&lt;&gt;"",L28&lt;&gt;"",M28="通过",N28="是"),"已验收",IF(J28="待验收","待验证",J28))))</x:f>
        <x:v>未开始</x:v>
      </x:c>
    </x:row>
    <x:row r="29" ht="66" customHeight="1">
      <x:c r="A29" s="12" t="str">
        <x:v>W3-M6</x:v>
      </x:c>
      <x:c r="B29" s="12" t="str">
        <x:v>W3</x:v>
      </x:c>
      <x:c r="C29" s="12" t="n">
        <x:v>6</x:v>
      </x:c>
      <x:c r="D29" s="12" t="str">
        <x:v>集成质量验收</x:v>
      </x:c>
      <x:c r="E29" s="12" t="str">
        <x:v>物联网与语音工程师</x:v>
      </x:c>
      <x:c r="F29" s="12" t="str">
        <x:v>技术负责人</x:v>
      </x:c>
      <x:c r="G29" s="12" t="str">
        <x:v>实物有效命令完成率≥98%；连续30日运行监测；隐私检查通过</x:v>
      </x:c>
      <x:c r="H29" s="12" t="str">
        <x:v>W3-M5；连续30日有效数据</x:v>
      </x:c>
      <x:c r="I29" s="15" t="str">
        <x:f>IF('总览'!$B$4="","待填T0",EDATE('总览'!$B$4,C29)-1)</x:f>
        <x:v>待填T0</x:v>
      </x:c>
      <x:c r="J29" s="13" t="str">
        <x:v>未开始</x:v>
      </x:c>
      <x:c r="K29" s="13"/>
      <x:c r="L29" s="13"/>
      <x:c r="M29" s="13" t="str">
        <x:v>未审</x:v>
      </x:c>
      <x:c r="N29" s="13" t="str">
        <x:v>待确认</x:v>
      </x:c>
      <x:c r="O29" s="12" t="str">
        <x:f>IF(J29="阻塞","阻塞",IF(M29="不通过","需返工",IF(AND(J29="待验收",K29&lt;&gt;"",L29&lt;&gt;"",M29="通过",N29="是"),"已验收",IF(J29="待验收","待验证",J29))))</x:f>
        <x:v>未开始</x:v>
      </x:c>
    </x:row>
    <x:row r="30" ht="66" customHeight="1">
      <x:c r="A30" s="9" t="str">
        <x:v>W4-M1</x:v>
      </x:c>
      <x:c r="B30" s="9" t="str">
        <x:v>W4</x:v>
      </x:c>
      <x:c r="C30" s="9" t="n">
        <x:v>1</x:v>
      </x:c>
      <x:c r="D30" s="9" t="str">
        <x:v>加拿大合作主体尽调</x:v>
      </x:c>
      <x:c r="E30" s="9" t="str">
        <x:v>战略合作负责人</x:v>
      </x:c>
      <x:c r="F30" s="9" t="str">
        <x:v>总经理</x:v>
      </x:c>
      <x:c r="G30" s="9" t="str">
        <x:v>确认擎洲光电中文及英文主体、加拿大主体与授权</x:v>
      </x:c>
      <x:c r="H30" s="9" t="str">
        <x:v>合作方材料；W0-M1</x:v>
      </x:c>
      <x:c r="I30" s="14" t="str">
        <x:f>IF('总览'!$B$4="","待填T0",EDATE('总览'!$B$4,C30)-1)</x:f>
        <x:v>待填T0</x:v>
      </x:c>
      <x:c r="J30" s="13" t="str">
        <x:v>未开始</x:v>
      </x:c>
      <x:c r="K30" s="13"/>
      <x:c r="L30" s="13"/>
      <x:c r="M30" s="13" t="str">
        <x:v>未审</x:v>
      </x:c>
      <x:c r="N30" s="13" t="str">
        <x:v>待确认</x:v>
      </x:c>
      <x:c r="O30" s="9" t="str">
        <x:f>IF(J30="阻塞","阻塞",IF(M30="不通过","需返工",IF(AND(J30="待验收",K30&lt;&gt;"",L30&lt;&gt;"",M30="通过",N30="是"),"已验收",IF(J30="待验收","待验证",J30))))</x:f>
        <x:v>未开始</x:v>
      </x:c>
    </x:row>
    <x:row r="31" ht="66" customHeight="1">
      <x:c r="A31" s="12" t="str">
        <x:v>W4-M2</x:v>
      </x:c>
      <x:c r="B31" s="12" t="str">
        <x:v>W4</x:v>
      </x:c>
      <x:c r="C31" s="12" t="n">
        <x:v>2</x:v>
      </x:c>
      <x:c r="D31" s="12" t="str">
        <x:v>合作条款与产品清单</x:v>
      </x:c>
      <x:c r="E31" s="12" t="str">
        <x:v>战略合作负责人</x:v>
      </x:c>
      <x:c r="F31" s="12" t="str">
        <x:v>总经理</x:v>
      </x:c>
      <x:c r="G31" s="12" t="str">
        <x:v>区域/渠道/IP/认证/质量/责任/结算条款形成可签文本</x:v>
      </x:c>
      <x:c r="H31" s="12" t="str">
        <x:v>W4-M1</x:v>
      </x:c>
      <x:c r="I31" s="15" t="str">
        <x:f>IF('总览'!$B$4="","待填T0",EDATE('总览'!$B$4,C31)-1)</x:f>
        <x:v>待填T0</x:v>
      </x:c>
      <x:c r="J31" s="13" t="str">
        <x:v>未开始</x:v>
      </x:c>
      <x:c r="K31" s="13"/>
      <x:c r="L31" s="13"/>
      <x:c r="M31" s="13" t="str">
        <x:v>未审</x:v>
      </x:c>
      <x:c r="N31" s="13" t="str">
        <x:v>待确认</x:v>
      </x:c>
      <x:c r="O31" s="12" t="str">
        <x:f>IF(J31="阻塞","阻塞",IF(M31="不通过","需返工",IF(AND(J31="待验收",K31&lt;&gt;"",L31&lt;&gt;"",M31="通过",N31="是"),"已验收",IF(J31="待验收","待验证",J31))))</x:f>
        <x:v>未开始</x:v>
      </x:c>
    </x:row>
    <x:row r="32" ht="66" customHeight="1">
      <x:c r="A32" s="9" t="str">
        <x:v>W4-M3</x:v>
      </x:c>
      <x:c r="B32" s="9" t="str">
        <x:v>W4</x:v>
      </x:c>
      <x:c r="C32" s="9" t="n">
        <x:v>3</x:v>
      </x:c>
      <x:c r="D32" s="9" t="str">
        <x:v>协议及样品试点准备</x:v>
      </x:c>
      <x:c r="E32" s="9" t="str">
        <x:v>战略合作负责人</x:v>
      </x:c>
      <x:c r="F32" s="9" t="str">
        <x:v>总经理</x:v>
      </x:c>
      <x:c r="G32" s="9" t="str">
        <x:v>双方签约后确定一个联合场景及样品验收</x:v>
      </x:c>
      <x:c r="H32" s="9" t="str">
        <x:v>W4-M2；样品与合规通过</x:v>
      </x:c>
      <x:c r="I32" s="14" t="str">
        <x:f>IF('总览'!$B$4="","待填T0",EDATE('总览'!$B$4,C32)-1)</x:f>
        <x:v>待填T0</x:v>
      </x:c>
      <x:c r="J32" s="13" t="str">
        <x:v>未开始</x:v>
      </x:c>
      <x:c r="K32" s="13"/>
      <x:c r="L32" s="13"/>
      <x:c r="M32" s="13" t="str">
        <x:v>未审</x:v>
      </x:c>
      <x:c r="N32" s="13" t="str">
        <x:v>待确认</x:v>
      </x:c>
      <x:c r="O32" s="9" t="str">
        <x:f>IF(J32="阻塞","阻塞",IF(M32="不通过","需返工",IF(AND(J32="待验收",K32&lt;&gt;"",L32&lt;&gt;"",M32="通过",N32="是"),"已验收",IF(J32="待验收","待验证",J32))))</x:f>
        <x:v>未开始</x:v>
      </x:c>
    </x:row>
    <x:row r="33" ht="66" customHeight="1">
      <x:c r="A33" s="12" t="str">
        <x:v>W4-M4</x:v>
      </x:c>
      <x:c r="B33" s="12" t="str">
        <x:v>W4</x:v>
      </x:c>
      <x:c r="C33" s="12" t="n">
        <x:v>4</x:v>
      </x:c>
      <x:c r="D33" s="12" t="str">
        <x:v>联合试点交付</x:v>
      </x:c>
      <x:c r="E33" s="12" t="str">
        <x:v>战略合作负责人</x:v>
      </x:c>
      <x:c r="F33" s="12" t="str">
        <x:v>总经理</x:v>
      </x:c>
      <x:c r="G33" s="12" t="str">
        <x:v>一个场景完成安装、测试与责任边界确认</x:v>
      </x:c>
      <x:c r="H33" s="12" t="str">
        <x:v>W4-M3；W1-M3或独立试点场地</x:v>
      </x:c>
      <x:c r="I33" s="15" t="str">
        <x:f>IF('总览'!$B$4="","待填T0",EDATE('总览'!$B$4,C33)-1)</x:f>
        <x:v>待填T0</x:v>
      </x:c>
      <x:c r="J33" s="13" t="str">
        <x:v>未开始</x:v>
      </x:c>
      <x:c r="K33" s="13"/>
      <x:c r="L33" s="13"/>
      <x:c r="M33" s="13" t="str">
        <x:v>未审</x:v>
      </x:c>
      <x:c r="N33" s="13" t="str">
        <x:v>待确认</x:v>
      </x:c>
      <x:c r="O33" s="12" t="str">
        <x:f>IF(J33="阻塞","阻塞",IF(M33="不通过","需返工",IF(AND(J33="待验收",K33&lt;&gt;"",L33&lt;&gt;"",M33="通过",N33="是"),"已验收",IF(J33="待验收","待验证",J33))))</x:f>
        <x:v>未开始</x:v>
      </x:c>
    </x:row>
    <x:row r="34" ht="66" customHeight="1">
      <x:c r="A34" s="9" t="str">
        <x:v>W4-M5</x:v>
      </x:c>
      <x:c r="B34" s="9" t="str">
        <x:v>W4</x:v>
      </x:c>
      <x:c r="C34" s="9" t="n">
        <x:v>5</x:v>
      </x:c>
      <x:c r="D34" s="9" t="str">
        <x:v>渠道与联合推广</x:v>
      </x:c>
      <x:c r="E34" s="9" t="str">
        <x:v>战略合作负责人</x:v>
      </x:c>
      <x:c r="F34" s="9" t="str">
        <x:v>总经理</x:v>
      </x:c>
      <x:c r="G34" s="9" t="str">
        <x:v>批准联合产品资料及售后路径；合格商机进入CRM</x:v>
      </x:c>
      <x:c r="H34" s="9" t="str">
        <x:v>W4-M4；W6-M4</x:v>
      </x:c>
      <x:c r="I34" s="14" t="str">
        <x:f>IF('总览'!$B$4="","待填T0",EDATE('总览'!$B$4,C34)-1)</x:f>
        <x:v>待填T0</x:v>
      </x:c>
      <x:c r="J34" s="13" t="str">
        <x:v>未开始</x:v>
      </x:c>
      <x:c r="K34" s="13"/>
      <x:c r="L34" s="13"/>
      <x:c r="M34" s="13" t="str">
        <x:v>未审</x:v>
      </x:c>
      <x:c r="N34" s="13" t="str">
        <x:v>待确认</x:v>
      </x:c>
      <x:c r="O34" s="9" t="str">
        <x:f>IF(J34="阻塞","阻塞",IF(M34="不通过","需返工",IF(AND(J34="待验收",K34&lt;&gt;"",L34&lt;&gt;"",M34="通过",N34="是"),"已验收",IF(J34="待验收","待验证",J34))))</x:f>
        <x:v>未开始</x:v>
      </x:c>
    </x:row>
    <x:row r="35" ht="66" customHeight="1">
      <x:c r="A35" s="12" t="str">
        <x:v>W4-M6</x:v>
      </x:c>
      <x:c r="B35" s="12" t="str">
        <x:v>W4</x:v>
      </x:c>
      <x:c r="C35" s="12" t="n">
        <x:v>6</x:v>
      </x:c>
      <x:c r="D35" s="12" t="str">
        <x:v>合作评审与续期</x:v>
      </x:c>
      <x:c r="E35" s="12" t="str">
        <x:v>战略合作负责人</x:v>
      </x:c>
      <x:c r="F35" s="12" t="str">
        <x:v>总经理</x:v>
      </x:c>
      <x:c r="G35" s="12" t="str">
        <x:v>核验交付/利润/供货/售后；明确扩展或停止结论</x:v>
      </x:c>
      <x:c r="H35" s="12" t="str">
        <x:v>W4-M5及真实商业记录</x:v>
      </x:c>
      <x:c r="I35" s="15" t="str">
        <x:f>IF('总览'!$B$4="","待填T0",EDATE('总览'!$B$4,C35)-1)</x:f>
        <x:v>待填T0</x:v>
      </x:c>
      <x:c r="J35" s="13" t="str">
        <x:v>未开始</x:v>
      </x:c>
      <x:c r="K35" s="13"/>
      <x:c r="L35" s="13"/>
      <x:c r="M35" s="13" t="str">
        <x:v>未审</x:v>
      </x:c>
      <x:c r="N35" s="13" t="str">
        <x:v>待确认</x:v>
      </x:c>
      <x:c r="O35" s="12" t="str">
        <x:f>IF(J35="阻塞","阻塞",IF(M35="不通过","需返工",IF(AND(J35="待验收",K35&lt;&gt;"",L35&lt;&gt;"",M35="通过",N35="是"),"已验收",IF(J35="待验收","待验证",J35))))</x:f>
        <x:v>未开始</x:v>
      </x:c>
    </x:row>
    <x:row r="36" ht="66" customHeight="1">
      <x:c r="A36" s="9" t="str">
        <x:v>W5-M1</x:v>
      </x:c>
      <x:c r="B36" s="9" t="str">
        <x:v>W5</x:v>
      </x:c>
      <x:c r="C36" s="9" t="n">
        <x:v>1</x:v>
      </x:c>
      <x:c r="D36" s="9" t="str">
        <x:v>路径与资格判断</x:v>
      </x:c>
      <x:c r="E36" s="9" t="str">
        <x:v>BC PNP持牌移民专业顾问</x:v>
      </x:c>
      <x:c r="F36" s="9" t="str">
        <x:v>总经理</x:v>
      </x:c>
      <x:c r="G36" s="9" t="str">
        <x:v>专业顾问书面比较Base/Regional/Strategic Projects适用性</x:v>
      </x:c>
      <x:c r="H36" s="9" t="str">
        <x:v>申请人或企业资料；W0-M1股权方案</x:v>
      </x:c>
      <x:c r="I36" s="14" t="str">
        <x:f>IF('总览'!$B$4="","待填T0",EDATE('总览'!$B$4,C36)-1)</x:f>
        <x:v>待填T0</x:v>
      </x:c>
      <x:c r="J36" s="13" t="str">
        <x:v>未开始</x:v>
      </x:c>
      <x:c r="K36" s="13"/>
      <x:c r="L36" s="13"/>
      <x:c r="M36" s="13" t="str">
        <x:v>未审</x:v>
      </x:c>
      <x:c r="N36" s="13" t="str">
        <x:v>待确认</x:v>
      </x:c>
      <x:c r="O36" s="9" t="str">
        <x:f>IF(J36="阻塞","阻塞",IF(M36="不通过","需返工",IF(AND(J36="待验收",K36&lt;&gt;"",L36&lt;&gt;"",M36="通过",N36="是"),"已验收",IF(J36="待验收","待验证",J36))))</x:f>
        <x:v>未开始</x:v>
      </x:c>
    </x:row>
    <x:row r="37" ht="66" customHeight="1">
      <x:c r="A37" s="12" t="str">
        <x:v>W5-M2</x:v>
      </x:c>
      <x:c r="B37" s="12" t="str">
        <x:v>W5</x:v>
      </x:c>
      <x:c r="C37" s="12" t="n">
        <x:v>2</x:v>
      </x:c>
      <x:c r="D37" s="12" t="str">
        <x:v>商业计划与经营证据框架</x:v>
      </x:c>
      <x:c r="E37" s="12" t="str">
        <x:v>BC PNP持牌移民专业顾问</x:v>
      </x:c>
      <x:c r="F37" s="12" t="str">
        <x:v>总经理</x:v>
      </x:c>
      <x:c r="G37" s="12" t="str">
        <x:v>投资、就业、主动管理和增值业务证据可追溯</x:v>
      </x:c>
      <x:c r="H37" s="12" t="str">
        <x:v>W5-M1；三店地址及主体结构</x:v>
      </x:c>
      <x:c r="I37" s="15" t="str">
        <x:f>IF('总览'!$B$4="","待填T0",EDATE('总览'!$B$4,C37)-1)</x:f>
        <x:v>待填T0</x:v>
      </x:c>
      <x:c r="J37" s="13" t="str">
        <x:v>未开始</x:v>
      </x:c>
      <x:c r="K37" s="13"/>
      <x:c r="L37" s="13"/>
      <x:c r="M37" s="13" t="str">
        <x:v>未审</x:v>
      </x:c>
      <x:c r="N37" s="13" t="str">
        <x:v>待确认</x:v>
      </x:c>
      <x:c r="O37" s="12" t="str">
        <x:f>IF(J37="阻塞","阻塞",IF(M37="不通过","需返工",IF(AND(J37="待验收",K37&lt;&gt;"",L37&lt;&gt;"",M37="通过",N37="是"),"已验收",IF(J37="待验收","待验证",J37))))</x:f>
        <x:v>未开始</x:v>
      </x:c>
    </x:row>
    <x:row r="38" ht="66" customHeight="1">
      <x:c r="A38" s="9" t="str">
        <x:v>W5-M3</x:v>
      </x:c>
      <x:c r="B38" s="9" t="str">
        <x:v>W5</x:v>
      </x:c>
      <x:c r="C38" s="9" t="n">
        <x:v>3</x:v>
      </x:c>
      <x:c r="D38" s="9" t="str">
        <x:v>资格材料与区域沟通</x:v>
      </x:c>
      <x:c r="E38" s="9" t="str">
        <x:v>BC PNP持牌移民专业顾问</x:v>
      </x:c>
      <x:c r="F38" s="9" t="str">
        <x:v>总经理</x:v>
      </x:c>
      <x:c r="G38" s="9" t="str">
        <x:v>材料完整性审查；如适用完成考察与社区推荐路径</x:v>
      </x:c>
      <x:c r="H38" s="9" t="str">
        <x:v>W5-M2；路径所需的实际条件</x:v>
      </x:c>
      <x:c r="I38" s="14" t="str">
        <x:f>IF('总览'!$B$4="","待填T0",EDATE('总览'!$B$4,C38)-1)</x:f>
        <x:v>待填T0</x:v>
      </x:c>
      <x:c r="J38" s="13" t="str">
        <x:v>未开始</x:v>
      </x:c>
      <x:c r="K38" s="13"/>
      <x:c r="L38" s="13"/>
      <x:c r="M38" s="13" t="str">
        <x:v>未审</x:v>
      </x:c>
      <x:c r="N38" s="13" t="str">
        <x:v>待确认</x:v>
      </x:c>
      <x:c r="O38" s="9" t="str">
        <x:f>IF(J38="阻塞","阻塞",IF(M38="不通过","需返工",IF(AND(J38="待验收",K38&lt;&gt;"",L38&lt;&gt;"",M38="通过",N38="是"),"已验收",IF(J38="待验收","待验证",J38))))</x:f>
        <x:v>未开始</x:v>
      </x:c>
    </x:row>
    <x:row r="39" ht="66" customHeight="1">
      <x:c r="A39" s="12" t="str">
        <x:v>W5-M4</x:v>
      </x:c>
      <x:c r="B39" s="12" t="str">
        <x:v>W5</x:v>
      </x:c>
      <x:c r="C39" s="12" t="n">
        <x:v>4</x:v>
      </x:c>
      <x:c r="D39" s="12" t="str">
        <x:v>条件满足后登记或准备申报</x:v>
      </x:c>
      <x:c r="E39" s="12" t="str">
        <x:v>BC PNP持牌移民专业顾问</x:v>
      </x:c>
      <x:c r="F39" s="12" t="str">
        <x:v>总经理</x:v>
      </x:c>
      <x:c r="G39" s="12" t="str">
        <x:v>仅在专业确认后进行登记；收到邀请再准备完整申请</x:v>
      </x:c>
      <x:c r="H39" s="12" t="str">
        <x:v>W5-M3；外部项目窗口与资格</x:v>
      </x:c>
      <x:c r="I39" s="15" t="str">
        <x:f>IF('总览'!$B$4="","待填T0",EDATE('总览'!$B$4,C39)-1)</x:f>
        <x:v>待填T0</x:v>
      </x:c>
      <x:c r="J39" s="13" t="str">
        <x:v>未开始</x:v>
      </x:c>
      <x:c r="K39" s="13"/>
      <x:c r="L39" s="13"/>
      <x:c r="M39" s="13" t="str">
        <x:v>未审</x:v>
      </x:c>
      <x:c r="N39" s="13" t="str">
        <x:v>待确认</x:v>
      </x:c>
      <x:c r="O39" s="12" t="str">
        <x:f>IF(J39="阻塞","阻塞",IF(M39="不通过","需返工",IF(AND(J39="待验收",K39&lt;&gt;"",L39&lt;&gt;"",M39="通过",N39="是"),"已验收",IF(J39="待验收","待验证",J39))))</x:f>
        <x:v>未开始</x:v>
      </x:c>
    </x:row>
    <x:row r="40" ht="66" customHeight="1">
      <x:c r="A40" s="9" t="str">
        <x:v>W5-M5</x:v>
      </x:c>
      <x:c r="B40" s="9" t="str">
        <x:v>W5</x:v>
      </x:c>
      <x:c r="C40" s="9" t="n">
        <x:v>5</x:v>
      </x:c>
      <x:c r="D40" s="9" t="str">
        <x:v>经营证据持续更新</x:v>
      </x:c>
      <x:c r="E40" s="9" t="str">
        <x:v>BC PNP持牌移民专业顾问</x:v>
      </x:c>
      <x:c r="F40" s="9" t="str">
        <x:v>总经理</x:v>
      </x:c>
      <x:c r="G40" s="9" t="str">
        <x:v>真实投资、就业、采购、税务及主动管理按月归档</x:v>
      </x:c>
      <x:c r="H40" s="9" t="str">
        <x:v>W5-M4；真实经营事件</x:v>
      </x:c>
      <x:c r="I40" s="14" t="str">
        <x:f>IF('总览'!$B$4="","待填T0",EDATE('总览'!$B$4,C40)-1)</x:f>
        <x:v>待填T0</x:v>
      </x:c>
      <x:c r="J40" s="13" t="str">
        <x:v>未开始</x:v>
      </x:c>
      <x:c r="K40" s="13"/>
      <x:c r="L40" s="13"/>
      <x:c r="M40" s="13" t="str">
        <x:v>未审</x:v>
      </x:c>
      <x:c r="N40" s="13" t="str">
        <x:v>待确认</x:v>
      </x:c>
      <x:c r="O40" s="9" t="str">
        <x:f>IF(J40="阻塞","阻塞",IF(M40="不通过","需返工",IF(AND(J40="待验收",K40&lt;&gt;"",L40&lt;&gt;"",M40="通过",N40="是"),"已验收",IF(J40="待验收","待验证",J40))))</x:f>
        <x:v>未开始</x:v>
      </x:c>
    </x:row>
    <x:row r="41" ht="66" customHeight="1">
      <x:c r="A41" s="12" t="str">
        <x:v>W5-M6</x:v>
      </x:c>
      <x:c r="B41" s="12" t="str">
        <x:v>W5</x:v>
      </x:c>
      <x:c r="C41" s="12" t="n">
        <x:v>6</x:v>
      </x:c>
      <x:c r="D41" s="12" t="str">
        <x:v>阶段成果与长期路径复核</x:v>
      </x:c>
      <x:c r="E41" s="12" t="str">
        <x:v>BC PNP持牌移民专业顾问</x:v>
      </x:c>
      <x:c r="F41" s="12" t="str">
        <x:v>总经理</x:v>
      </x:c>
      <x:c r="G41" s="12" t="str">
        <x:v>六个月经营证据审计完成；后续履约及申报计划明确</x:v>
      </x:c>
      <x:c r="H41" s="12" t="str">
        <x:v>W5-M5；不以获得提名作为六个月验收</x:v>
      </x:c>
      <x:c r="I41" s="15" t="str">
        <x:f>IF('总览'!$B$4="","待填T0",EDATE('总览'!$B$4,C41)-1)</x:f>
        <x:v>待填T0</x:v>
      </x:c>
      <x:c r="J41" s="13" t="str">
        <x:v>未开始</x:v>
      </x:c>
      <x:c r="K41" s="13"/>
      <x:c r="L41" s="13"/>
      <x:c r="M41" s="13" t="str">
        <x:v>未审</x:v>
      </x:c>
      <x:c r="N41" s="13" t="str">
        <x:v>待确认</x:v>
      </x:c>
      <x:c r="O41" s="12" t="str">
        <x:f>IF(J41="阻塞","阻塞",IF(M41="不通过","需返工",IF(AND(J41="待验收",K41&lt;&gt;"",L41&lt;&gt;"",M41="通过",N41="是"),"已验收",IF(J41="待验收","待验证",J41))))</x:f>
        <x:v>未开始</x:v>
      </x:c>
    </x:row>
    <x:row r="42" ht="66" customHeight="1">
      <x:c r="A42" s="9" t="str">
        <x:v>W6-M1</x:v>
      </x:c>
      <x:c r="B42" s="9" t="str">
        <x:v>W6</x:v>
      </x:c>
      <x:c r="C42" s="9" t="n">
        <x:v>1</x:v>
      </x:c>
      <x:c r="D42" s="9" t="str">
        <x:v>服务接口与选品标准</x:v>
      </x:c>
      <x:c r="E42" s="9" t="str">
        <x:v>中国选品与售后接口岗位</x:v>
      </x:c>
      <x:c r="F42" s="9" t="str">
        <x:v>采购与供应链负责人</x:v>
      </x:c>
      <x:c r="G42" s="9" t="str">
        <x:v>确定冰火人明姐主体、服务边界、选型及质量评分表</x:v>
      </x:c>
      <x:c r="H42" s="9" t="str">
        <x:v>W0-M1；W3-M1技术清单</x:v>
      </x:c>
      <x:c r="I42" s="14" t="str">
        <x:f>IF('总览'!$B$4="","待填T0",EDATE('总览'!$B$4,C42)-1)</x:f>
        <x:v>待填T0</x:v>
      </x:c>
      <x:c r="J42" s="13" t="str">
        <x:v>未开始</x:v>
      </x:c>
      <x:c r="K42" s="13"/>
      <x:c r="L42" s="13"/>
      <x:c r="M42" s="13" t="str">
        <x:v>未审</x:v>
      </x:c>
      <x:c r="N42" s="13" t="str">
        <x:v>待确认</x:v>
      </x:c>
      <x:c r="O42" s="9" t="str">
        <x:f>IF(J42="阻塞","阻塞",IF(M42="不通过","需返工",IF(AND(J42="待验收",K42&lt;&gt;"",L42&lt;&gt;"",M42="通过",N42="是"),"已验收",IF(J42="待验收","待验证",J42))))</x:f>
        <x:v>未开始</x:v>
      </x:c>
    </x:row>
    <x:row r="43" ht="66" customHeight="1">
      <x:c r="A43" s="12" t="str">
        <x:v>W6-M2</x:v>
      </x:c>
      <x:c r="B43" s="12" t="str">
        <x:v>W6</x:v>
      </x:c>
      <x:c r="C43" s="12" t="n">
        <x:v>2</x:v>
      </x:c>
      <x:c r="D43" s="12" t="str">
        <x:v>样品及售后协议</x:v>
      </x:c>
      <x:c r="E43" s="12" t="str">
        <x:v>中国选品与售后接口岗位</x:v>
      </x:c>
      <x:c r="F43" s="12" t="str">
        <x:v>采购与供应链负责人</x:v>
      </x:c>
      <x:c r="G43" s="12" t="str">
        <x:v>至少五个候选SKU完成样品评审；当地售后和国内升级分工明确</x:v>
      </x:c>
      <x:c r="H43" s="12" t="str">
        <x:v>W6-M1；W3-M2型号结论</x:v>
      </x:c>
      <x:c r="I43" s="15" t="str">
        <x:f>IF('总览'!$B$4="","待填T0",EDATE('总览'!$B$4,C43)-1)</x:f>
        <x:v>待填T0</x:v>
      </x:c>
      <x:c r="J43" s="13" t="str">
        <x:v>未开始</x:v>
      </x:c>
      <x:c r="K43" s="13"/>
      <x:c r="L43" s="13"/>
      <x:c r="M43" s="13" t="str">
        <x:v>未审</x:v>
      </x:c>
      <x:c r="N43" s="13" t="str">
        <x:v>待确认</x:v>
      </x:c>
      <x:c r="O43" s="12" t="str">
        <x:f>IF(J43="阻塞","阻塞",IF(M43="不通过","需返工",IF(AND(J43="待验收",K43&lt;&gt;"",L43&lt;&gt;"",M43="通过",N43="是"),"已验收",IF(J43="待验收","待验证",J43))))</x:f>
        <x:v>未开始</x:v>
      </x:c>
    </x:row>
    <x:row r="44" ht="66" customHeight="1">
      <x:c r="A44" s="9" t="str">
        <x:v>W6-M3</x:v>
      </x:c>
      <x:c r="B44" s="9" t="str">
        <x:v>W6</x:v>
      </x:c>
      <x:c r="C44" s="9" t="n">
        <x:v>3</x:v>
      </x:c>
      <x:c r="D44" s="9" t="str">
        <x:v>安装工单与售后演练</x:v>
      </x:c>
      <x:c r="E44" s="9" t="str">
        <x:v>中国选品与售后接口岗位</x:v>
      </x:c>
      <x:c r="F44" s="9" t="str">
        <x:v>采购与供应链负责人</x:v>
      </x:c>
      <x:c r="G44" s="9" t="str">
        <x:v>至少十个售后用例演练；现场交付和客户签收可追溯</x:v>
      </x:c>
      <x:c r="H44" s="9" t="str">
        <x:v>W6-M2；W2-M3</x:v>
      </x:c>
      <x:c r="I44" s="14" t="str">
        <x:f>IF('总览'!$B$4="","待填T0",EDATE('总览'!$B$4,C44)-1)</x:f>
        <x:v>待填T0</x:v>
      </x:c>
      <x:c r="J44" s="13" t="str">
        <x:v>未开始</x:v>
      </x:c>
      <x:c r="K44" s="13"/>
      <x:c r="L44" s="13"/>
      <x:c r="M44" s="13" t="str">
        <x:v>未审</x:v>
      </x:c>
      <x:c r="N44" s="13" t="str">
        <x:v>待确认</x:v>
      </x:c>
      <x:c r="O44" s="9" t="str">
        <x:f>IF(J44="阻塞","阻塞",IF(M44="不通过","需返工",IF(AND(J44="待验收",K44&lt;&gt;"",L44&lt;&gt;"",M44="通过",N44="是"),"已验收",IF(J44="待验收","待验证",J44))))</x:f>
        <x:v>未开始</x:v>
      </x:c>
    </x:row>
    <x:row r="45" ht="66" customHeight="1">
      <x:c r="A45" s="12" t="str">
        <x:v>W6-M4</x:v>
      </x:c>
      <x:c r="B45" s="12" t="str">
        <x:v>W6</x:v>
      </x:c>
      <x:c r="C45" s="12" t="n">
        <x:v>4</x:v>
      </x:c>
      <x:c r="D45" s="12" t="str">
        <x:v>受控客户服务</x:v>
      </x:c>
      <x:c r="E45" s="12" t="str">
        <x:v>中国选品与售后接口岗位</x:v>
      </x:c>
      <x:c r="F45" s="12" t="str">
        <x:v>采购与供应链负责人</x:v>
      </x:c>
      <x:c r="G45" s="12" t="str">
        <x:v>建议十户试点服务；工单均有责任人及状态；响应≥95%</x:v>
      </x:c>
      <x:c r="H45" s="12" t="str">
        <x:v>W6-M3；W2-M4</x:v>
      </x:c>
      <x:c r="I45" s="15" t="str">
        <x:f>IF('总览'!$B$4="","待填T0",EDATE('总览'!$B$4,C45)-1)</x:f>
        <x:v>待填T0</x:v>
      </x:c>
      <x:c r="J45" s="13" t="str">
        <x:v>未开始</x:v>
      </x:c>
      <x:c r="K45" s="13"/>
      <x:c r="L45" s="13"/>
      <x:c r="M45" s="13" t="str">
        <x:v>未审</x:v>
      </x:c>
      <x:c r="N45" s="13" t="str">
        <x:v>待确认</x:v>
      </x:c>
      <x:c r="O45" s="12" t="str">
        <x:f>IF(J45="阻塞","阻塞",IF(M45="不通过","需返工",IF(AND(J45="待验收",K45&lt;&gt;"",L45&lt;&gt;"",M45="通过",N45="是"),"已验收",IF(J45="待验收","待验证",J45))))</x:f>
        <x:v>未开始</x:v>
      </x:c>
    </x:row>
    <x:row r="46" ht="66" customHeight="1">
      <x:c r="A46" s="9" t="str">
        <x:v>W6-M5</x:v>
      </x:c>
      <x:c r="B46" s="9" t="str">
        <x:v>W6</x:v>
      </x:c>
      <x:c r="C46" s="9" t="n">
        <x:v>5</x:v>
      </x:c>
      <x:c r="D46" s="9" t="str">
        <x:v>补货与批次质量</x:v>
      </x:c>
      <x:c r="E46" s="9" t="str">
        <x:v>中国选品与售后接口岗位</x:v>
      </x:c>
      <x:c r="F46" s="9" t="str">
        <x:v>采购与供应链负责人</x:v>
      </x:c>
      <x:c r="G46" s="9" t="str">
        <x:v>备件最低库存批准；批次抽检与补货计划执行</x:v>
      </x:c>
      <x:c r="H46" s="9" t="str">
        <x:v>W6-M4；真实需求与库存数据</x:v>
      </x:c>
      <x:c r="I46" s="14" t="str">
        <x:f>IF('总览'!$B$4="","待填T0",EDATE('总览'!$B$4,C46)-1)</x:f>
        <x:v>待填T0</x:v>
      </x:c>
      <x:c r="J46" s="13" t="str">
        <x:v>未开始</x:v>
      </x:c>
      <x:c r="K46" s="13"/>
      <x:c r="L46" s="13"/>
      <x:c r="M46" s="13" t="str">
        <x:v>未审</x:v>
      </x:c>
      <x:c r="N46" s="13" t="str">
        <x:v>待确认</x:v>
      </x:c>
      <x:c r="O46" s="9" t="str">
        <x:f>IF(J46="阻塞","阻塞",IF(M46="不通过","需返工",IF(AND(J46="待验收",K46&lt;&gt;"",L46&lt;&gt;"",M46="通过",N46="是"),"已验收",IF(J46="待验收","待验证",J46))))</x:f>
        <x:v>未开始</x:v>
      </x:c>
    </x:row>
    <x:row r="47" ht="66" customHeight="1">
      <x:c r="A47" s="12" t="str">
        <x:v>W6-M6</x:v>
      </x:c>
      <x:c r="B47" s="12" t="str">
        <x:v>W6</x:v>
      </x:c>
      <x:c r="C47" s="12" t="n">
        <x:v>6</x:v>
      </x:c>
      <x:c r="D47" s="12" t="str">
        <x:v>服务与供应商评审</x:v>
      </x:c>
      <x:c r="E47" s="12" t="str">
        <x:v>中国选品与售后接口岗位</x:v>
      </x:c>
      <x:c r="F47" s="12" t="str">
        <x:v>采购与供应链负责人</x:v>
      </x:c>
      <x:c r="G47" s="12" t="str">
        <x:v>首修成功率≥85%；重复问题根因关闭；供应商分级完成</x:v>
      </x:c>
      <x:c r="H47" s="12" t="str">
        <x:v>W6-M5；至少十个可评价服务单</x:v>
      </x:c>
      <x:c r="I47" s="15" t="str">
        <x:f>IF('总览'!$B$4="","待填T0",EDATE('总览'!$B$4,C47)-1)</x:f>
        <x:v>待填T0</x:v>
      </x:c>
      <x:c r="J47" s="13" t="str">
        <x:v>未开始</x:v>
      </x:c>
      <x:c r="K47" s="13"/>
      <x:c r="L47" s="13"/>
      <x:c r="M47" s="13" t="str">
        <x:v>未审</x:v>
      </x:c>
      <x:c r="N47" s="13" t="str">
        <x:v>待确认</x:v>
      </x:c>
      <x:c r="O47" s="12" t="str">
        <x:f>IF(J47="阻塞","阻塞",IF(M47="不通过","需返工",IF(AND(J47="待验收",K47&lt;&gt;"",L47&lt;&gt;"",M47="通过",N47="是"),"已验收",IF(J47="待验收","待验证",J47))))</x:f>
        <x:v>未开始</x:v>
      </x:c>
    </x:row>
    <x:row r="48" ht="66" customHeight="1">
      <x:c r="A48" s="9" t="str">
        <x:v>W7-M1</x:v>
      </x:c>
      <x:c r="B48" s="9" t="str">
        <x:v>W7</x:v>
      </x:c>
      <x:c r="C48" s="9" t="n">
        <x:v>1</x:v>
      </x:c>
      <x:c r="D48" s="9" t="str">
        <x:v>融资业务模式与资金盘点</x:v>
      </x:c>
      <x:c r="E48" s="9" t="str">
        <x:v>财务与供应链金融负责人</x:v>
      </x:c>
      <x:c r="F48" s="9" t="str">
        <x:v>总经理</x:v>
      </x:c>
      <x:c r="G48" s="9" t="str">
        <x:v>确定NEXA借款/应收转让/伙伴引荐角色；启动13周现金流</x:v>
      </x:c>
      <x:c r="H48" s="9" t="str">
        <x:v>W0-M1预算与主体</x:v>
      </x:c>
      <x:c r="I48" s="14" t="str">
        <x:f>IF('总览'!$B$4="","待填T0",EDATE('总览'!$B$4,C48)-1)</x:f>
        <x:v>待填T0</x:v>
      </x:c>
      <x:c r="J48" s="13" t="str">
        <x:v>未开始</x:v>
      </x:c>
      <x:c r="K48" s="13"/>
      <x:c r="L48" s="13"/>
      <x:c r="M48" s="13" t="str">
        <x:v>未审</x:v>
      </x:c>
      <x:c r="N48" s="13" t="str">
        <x:v>待确认</x:v>
      </x:c>
      <x:c r="O48" s="9" t="str">
        <x:f>IF(J48="阻塞","阻塞",IF(M48="不通过","需返工",IF(AND(J48="待验收",K48&lt;&gt;"",L48&lt;&gt;"",M48="通过",N48="是"),"已验收",IF(J48="待验收","待验证",J48))))</x:f>
        <x:v>未开始</x:v>
      </x:c>
    </x:row>
    <x:row r="49" ht="66" customHeight="1">
      <x:c r="A49" s="12" t="str">
        <x:v>W7-M2</x:v>
      </x:c>
      <x:c r="B49" s="12" t="str">
        <x:v>W7</x:v>
      </x:c>
      <x:c r="C49" s="12" t="n">
        <x:v>2</x:v>
      </x:c>
      <x:c r="D49" s="12" t="str">
        <x:v>资金方及尽调材料</x:v>
      </x:c>
      <x:c r="E49" s="12" t="str">
        <x:v>财务与供应链金融负责人</x:v>
      </x:c>
      <x:c r="F49" s="12" t="str">
        <x:v>总经理</x:v>
      </x:c>
      <x:c r="G49" s="12" t="str">
        <x:v>至少两类资金方方案比较；成本/担保/追索清楚</x:v>
      </x:c>
      <x:c r="H49" s="12" t="str">
        <x:v>W7-M1；真实采购与客户付款条款</x:v>
      </x:c>
      <x:c r="I49" s="15" t="str">
        <x:f>IF('总览'!$B$4="","待填T0",EDATE('总览'!$B$4,C49)-1)</x:f>
        <x:v>待填T0</x:v>
      </x:c>
      <x:c r="J49" s="13" t="str">
        <x:v>未开始</x:v>
      </x:c>
      <x:c r="K49" s="13"/>
      <x:c r="L49" s="13"/>
      <x:c r="M49" s="13" t="str">
        <x:v>未审</x:v>
      </x:c>
      <x:c r="N49" s="13" t="str">
        <x:v>待确认</x:v>
      </x:c>
      <x:c r="O49" s="12" t="str">
        <x:f>IF(J49="阻塞","阻塞",IF(M49="不通过","需返工",IF(AND(J49="待验收",K49&lt;&gt;"",L49&lt;&gt;"",M49="通过",N49="是"),"已验收",IF(J49="待验收","待验证",J49))))</x:f>
        <x:v>未开始</x:v>
      </x:c>
    </x:row>
    <x:row r="50" ht="66" customHeight="1">
      <x:c r="A50" s="9" t="str">
        <x:v>W7-M3</x:v>
      </x:c>
      <x:c r="B50" s="9" t="str">
        <x:v>W7</x:v>
      </x:c>
      <x:c r="C50" s="9" t="n">
        <x:v>3</x:v>
      </x:c>
      <x:c r="D50" s="9" t="str">
        <x:v>信用审查及试单设计</x:v>
      </x:c>
      <x:c r="E50" s="9" t="str">
        <x:v>财务与供应链金融负责人</x:v>
      </x:c>
      <x:c r="F50" s="9" t="str">
        <x:v>总经理</x:v>
      </x:c>
      <x:c r="G50" s="9" t="str">
        <x:v>资金方审查结果留存；试单限额经CEO批准</x:v>
      </x:c>
      <x:c r="H50" s="9" t="str">
        <x:v>W7-M2；W6-M2供货条款</x:v>
      </x:c>
      <x:c r="I50" s="14" t="str">
        <x:f>IF('总览'!$B$4="","待填T0",EDATE('总览'!$B$4,C50)-1)</x:f>
        <x:v>待填T0</x:v>
      </x:c>
      <x:c r="J50" s="13" t="str">
        <x:v>未开始</x:v>
      </x:c>
      <x:c r="K50" s="13"/>
      <x:c r="L50" s="13"/>
      <x:c r="M50" s="13" t="str">
        <x:v>未审</x:v>
      </x:c>
      <x:c r="N50" s="13" t="str">
        <x:v>待确认</x:v>
      </x:c>
      <x:c r="O50" s="9" t="str">
        <x:f>IF(J50="阻塞","阻塞",IF(M50="不通过","需返工",IF(AND(J50="待验收",K50&lt;&gt;"",L50&lt;&gt;"",M50="通过",N50="是"),"已验收",IF(J50="待验收","待验证",J50))))</x:f>
        <x:v>未开始</x:v>
      </x:c>
    </x:row>
    <x:row r="51" ht="66" customHeight="1">
      <x:c r="A51" s="12" t="str">
        <x:v>W7-M4</x:v>
      </x:c>
      <x:c r="B51" s="12" t="str">
        <x:v>W7</x:v>
      </x:c>
      <x:c r="C51" s="12" t="n">
        <x:v>4</x:v>
      </x:c>
      <x:c r="D51" s="12" t="str">
        <x:v>条件满足后首单执行</x:v>
      </x:c>
      <x:c r="E51" s="12" t="str">
        <x:v>财务与供应链金融负责人</x:v>
      </x:c>
      <x:c r="F51" s="12" t="str">
        <x:v>总经理</x:v>
      </x:c>
      <x:c r="G51" s="12" t="str">
        <x:v>真实订单下实现一个受控融资交易；资金流全程对账</x:v>
      </x:c>
      <x:c r="H51" s="12" t="str">
        <x:v>W7-M3；真实订单与资金方批准</x:v>
      </x:c>
      <x:c r="I51" s="15" t="str">
        <x:f>IF('总览'!$B$4="","待填T0",EDATE('总览'!$B$4,C51)-1)</x:f>
        <x:v>待填T0</x:v>
      </x:c>
      <x:c r="J51" s="13" t="str">
        <x:v>未开始</x:v>
      </x:c>
      <x:c r="K51" s="13"/>
      <x:c r="L51" s="13"/>
      <x:c r="M51" s="13" t="str">
        <x:v>未审</x:v>
      </x:c>
      <x:c r="N51" s="13" t="str">
        <x:v>待确认</x:v>
      </x:c>
      <x:c r="O51" s="12" t="str">
        <x:f>IF(J51="阻塞","阻塞",IF(M51="不通过","需返工",IF(AND(J51="待验收",K51&lt;&gt;"",L51&lt;&gt;"",M51="通过",N51="是"),"已验收",IF(J51="待验收","待验证",J51))))</x:f>
        <x:v>未开始</x:v>
      </x:c>
    </x:row>
    <x:row r="52" ht="66" customHeight="1">
      <x:c r="A52" s="9" t="str">
        <x:v>W7-M5</x:v>
      </x:c>
      <x:c r="B52" s="9" t="str">
        <x:v>W7</x:v>
      </x:c>
      <x:c r="C52" s="9" t="n">
        <x:v>5</x:v>
      </x:c>
      <x:c r="D52" s="9" t="str">
        <x:v>回款及风险检查</x:v>
      </x:c>
      <x:c r="E52" s="9" t="str">
        <x:v>财务与供应链金融负责人</x:v>
      </x:c>
      <x:c r="F52" s="9" t="str">
        <x:v>总经理</x:v>
      </x:c>
      <x:c r="G52" s="9" t="str">
        <x:v>试单达到约定节点；逾期、担保及费用与台账一致</x:v>
      </x:c>
      <x:c r="H52" s="9" t="str">
        <x:v>W7-M4；实际合同约定</x:v>
      </x:c>
      <x:c r="I52" s="14" t="str">
        <x:f>IF('总览'!$B$4="","待填T0",EDATE('总览'!$B$4,C52)-1)</x:f>
        <x:v>待填T0</x:v>
      </x:c>
      <x:c r="J52" s="13" t="str">
        <x:v>未开始</x:v>
      </x:c>
      <x:c r="K52" s="13"/>
      <x:c r="L52" s="13"/>
      <x:c r="M52" s="13" t="str">
        <x:v>未审</x:v>
      </x:c>
      <x:c r="N52" s="13" t="str">
        <x:v>待确认</x:v>
      </x:c>
      <x:c r="O52" s="9" t="str">
        <x:f>IF(J52="阻塞","阻塞",IF(M52="不通过","需返工",IF(AND(J52="待验收",K52&lt;&gt;"",L52&lt;&gt;"",M52="通过",N52="是"),"已验收",IF(J52="待验收","待验证",J52))))</x:f>
        <x:v>未开始</x:v>
      </x:c>
    </x:row>
    <x:row r="53" ht="66" customHeight="1">
      <x:c r="A53" s="12" t="str">
        <x:v>W7-M6</x:v>
      </x:c>
      <x:c r="B53" s="12" t="str">
        <x:v>W7</x:v>
      </x:c>
      <x:c r="C53" s="12" t="n">
        <x:v>6</x:v>
      </x:c>
      <x:c r="D53" s="12" t="str">
        <x:v>首周期复盘或延期决策</x:v>
      </x:c>
      <x:c r="E53" s="12" t="str">
        <x:v>财务与供应链金融负责人</x:v>
      </x:c>
      <x:c r="F53" s="12" t="str">
        <x:v>总经理</x:v>
      </x:c>
      <x:c r="G53" s="12" t="str">
        <x:v>到期周期完成结算；未到期则核验节点并批准后续观察</x:v>
      </x:c>
      <x:c r="H53" s="12" t="str">
        <x:v>W7-M5；不保证六个月内融资获批</x:v>
      </x:c>
      <x:c r="I53" s="15" t="str">
        <x:f>IF('总览'!$B$4="","待填T0",EDATE('总览'!$B$4,C53)-1)</x:f>
        <x:v>待填T0</x:v>
      </x:c>
      <x:c r="J53" s="13" t="str">
        <x:v>未开始</x:v>
      </x:c>
      <x:c r="K53" s="13"/>
      <x:c r="L53" s="13"/>
      <x:c r="M53" s="13" t="str">
        <x:v>未审</x:v>
      </x:c>
      <x:c r="N53" s="13" t="str">
        <x:v>待确认</x:v>
      </x:c>
      <x:c r="O53" s="12" t="str">
        <x:f>IF(J53="阻塞","阻塞",IF(M53="不通过","需返工",IF(AND(J53="待验收",K53&lt;&gt;"",L53&lt;&gt;"",M53="通过",N53="是"),"已验收",IF(J53="待验收","待验证",J53))))</x:f>
        <x:v>未开始</x:v>
      </x:c>
    </x:row>
    <x:row r="54" ht="24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</x:row>
    <x:row r="55" ht="24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</x:row>
    <x:row r="56" ht="24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</x:row>
  </x:sheetData>
  <x:conditionalFormatting sqref="O6:O53">
    <x:cfRule type="containsText" dxfId="3" priority="1" operator="containsText" text="已验收"/>
    <x:cfRule type="containsText" dxfId="4" priority="2" operator="containsText" text="需返工"/>
    <x:cfRule type="containsText" dxfId="5" priority="3" operator="containsText" text="阻塞"/>
  </x:conditionalFormatting>
  <x:dataValidations count="3">
    <x:dataValidation type="list" sqref="J6:J53">
      <x:formula1>"未开始,进行中,待验收,阻塞"</x:formula1>
    </x:dataValidation>
    <x:dataValidation type="list" sqref="M6:M53">
      <x:formula1>"未审,通过,不通过"</x:formula1>
    </x:dataValidation>
    <x:dataValidation type="list" sqref="N6:N53">
      <x:formula1>"待确认,是,否"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31e95e4bf94943a5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15" hidden="0" customWidth="1"/>
    <x:col min="2" max="2" width="9" hidden="0" customWidth="1"/>
    <x:col min="3" max="3" width="12" hidden="0" customWidth="1"/>
    <x:col min="4" max="4" width="38" hidden="0" customWidth="1"/>
    <x:col min="5" max="5" width="23" hidden="0" customWidth="1"/>
    <x:col min="6" max="6" width="35" hidden="0" customWidth="1"/>
    <x:col min="7" max="7" width="53" hidden="0" customWidth="1"/>
    <x:col min="8" max="8" width="14" hidden="0" customWidth="1"/>
    <x:col min="9" max="9" width="13" hidden="0" customWidth="1"/>
    <x:col min="10" max="10" width="28" hidden="0" customWidth="1"/>
    <x:col min="11" max="11" width="18" hidden="0" customWidth="1"/>
    <x:col min="12" max="12" width="13" hidden="0" customWidth="1"/>
    <x:col min="13" max="13" width="16" hidden="0" customWidth="1"/>
    <x:col min="14" max="14" width="15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</x:row>
    <x:row r="2" ht="24" customHeight="1">
      <x:c r="A2" s="3" t="str">
        <x:v>启动十四日与三店执行任务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</x:row>
    <x:row r="3" ht="24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</x:row>
    <x:row r="4" ht="24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</x:row>
    <x:row r="5" ht="32" customHeight="1">
      <x:c r="A5" s="11" t="str">
        <x:v>任务ID</x:v>
      </x:c>
      <x:c r="B5" s="11" t="str">
        <x:v>工作包</x:v>
      </x:c>
      <x:c r="C5" s="11" t="str">
        <x:v>时段</x:v>
      </x:c>
      <x:c r="D5" s="11" t="str">
        <x:v>执行任务</x:v>
      </x:c>
      <x:c r="E5" s="11" t="str">
        <x:v>R岗位</x:v>
      </x:c>
      <x:c r="F5" s="11" t="str">
        <x:v>前置条件</x:v>
      </x:c>
      <x:c r="G5" s="11" t="str">
        <x:v>验收证据要求</x:v>
      </x:c>
      <x:c r="H5" s="11" t="str">
        <x:v>计划截止日</x:v>
      </x:c>
      <x:c r="I5" s="11" t="str">
        <x:v>提交状态</x:v>
      </x:c>
      <x:c r="J5" s="11" t="str">
        <x:v>实际证据</x:v>
      </x:c>
      <x:c r="K5" s="11" t="str">
        <x:v>验收人</x:v>
      </x:c>
      <x:c r="L5" s="11" t="str">
        <x:v>复核结论</x:v>
      </x:c>
      <x:c r="M5" s="11" t="str">
        <x:v>前置已解除</x:v>
      </x:c>
      <x:c r="N5" s="11" t="str">
        <x:v>验收状态</x:v>
      </x:c>
    </x:row>
    <x:row r="6" ht="66" customHeight="1">
      <x:c r="A6" s="9" t="str">
        <x:v>D01</x:v>
      </x:c>
      <x:c r="B6" s="9" t="str">
        <x:v>W0</x:v>
      </x:c>
      <x:c r="C6" s="9" t="str">
        <x:v>D1-D3</x:v>
      </x:c>
      <x:c r="D6" s="9" t="str">
        <x:v>批准启动章程及决策清单</x:v>
      </x:c>
      <x:c r="E6" s="9" t="str">
        <x:v>总经理</x:v>
      </x:c>
      <x:c r="F6" s="9" t="str">
        <x:v>Q01 Q02</x:v>
      </x:c>
      <x:c r="G6" s="9" t="str">
        <x:v>任务目标和业务范围签字</x:v>
      </x:c>
      <x:c r="H6" s="14" t="str">
        <x:f>IF('总览'!$B$4="","待填T0",'总览'!$B$4+3-1)</x:f>
        <x:v>待填T0</x:v>
      </x:c>
      <x:c r="I6" s="13" t="str">
        <x:v>未开始</x:v>
      </x:c>
      <x:c r="J6" s="13"/>
      <x:c r="K6" s="13"/>
      <x:c r="L6" s="13" t="str">
        <x:v>未审</x:v>
      </x:c>
      <x:c r="M6" s="13" t="str">
        <x:v>待确认</x:v>
      </x:c>
      <x:c r="N6" s="9" t="str">
        <x:f>IF(I6="阻塞","阻塞",IF(L6="不通过","需返工",IF(AND(I6="待验收",J6&lt;&gt;"",K6&lt;&gt;"",L6="通过",M6="是"),"已验收",IF(I6="待验收","待验证",I6))))</x:f>
        <x:v>未开始</x:v>
      </x:c>
    </x:row>
    <x:row r="7" ht="66" customHeight="1">
      <x:c r="A7" s="12" t="str">
        <x:v>D02</x:v>
      </x:c>
      <x:c r="B7" s="12" t="str">
        <x:v>W0</x:v>
      </x:c>
      <x:c r="C7" s="12" t="str">
        <x:v>D1-D3</x:v>
      </x:c>
      <x:c r="D7" s="12" t="str">
        <x:v>公司及股权注册方案审查</x:v>
      </x:c>
      <x:c r="E7" s="12" t="str">
        <x:v>加拿大法务与合规顾问</x:v>
      </x:c>
      <x:c r="F7" s="12" t="str">
        <x:v>Q02</x:v>
      </x:c>
      <x:c r="G7" s="12" t="str">
        <x:v>注册路径 法定主体 股权图</x:v>
      </x:c>
      <x:c r="H7" s="15" t="str">
        <x:f>IF('总览'!$B$4="","待填T0",'总览'!$B$4+3-1)</x:f>
        <x:v>待填T0</x:v>
      </x:c>
      <x:c r="I7" s="13" t="str">
        <x:v>未开始</x:v>
      </x:c>
      <x:c r="J7" s="13"/>
      <x:c r="K7" s="13"/>
      <x:c r="L7" s="13" t="str">
        <x:v>未审</x:v>
      </x:c>
      <x:c r="M7" s="13" t="str">
        <x:v>待确认</x:v>
      </x:c>
      <x:c r="N7" s="12" t="str">
        <x:f>IF(I7="阻塞","阻塞",IF(L7="不通过","需返工",IF(AND(I7="待验收",J7&lt;&gt;"",K7&lt;&gt;"",L7="通过",M7="是"),"已验收",IF(I7="待验收","待验证",I7))))</x:f>
        <x:v>未开始</x:v>
      </x:c>
    </x:row>
    <x:row r="8" ht="66" customHeight="1">
      <x:c r="A8" s="9" t="str">
        <x:v>D03</x:v>
      </x:c>
      <x:c r="B8" s="9" t="str">
        <x:v>W0</x:v>
      </x:c>
      <x:c r="C8" s="9" t="str">
        <x:v>D1-D3</x:v>
      </x:c>
      <x:c r="D8" s="9" t="str">
        <x:v>建立13周现金流及分线预算</x:v>
      </x:c>
      <x:c r="E8" s="9" t="str">
        <x:v>财务与供应链金融负责人</x:v>
      </x:c>
      <x:c r="F8" s="9" t="str">
        <x:v>Q01</x:v>
      </x:c>
      <x:c r="G8" s="9" t="str">
        <x:v>现金余额 各周支出与最低现金红线</x:v>
      </x:c>
      <x:c r="H8" s="14" t="str">
        <x:f>IF('总览'!$B$4="","待填T0",'总览'!$B$4+3-1)</x:f>
        <x:v>待填T0</x:v>
      </x:c>
      <x:c r="I8" s="13" t="str">
        <x:v>未开始</x:v>
      </x:c>
      <x:c r="J8" s="13"/>
      <x:c r="K8" s="13"/>
      <x:c r="L8" s="13" t="str">
        <x:v>未审</x:v>
      </x:c>
      <x:c r="M8" s="13" t="str">
        <x:v>待确认</x:v>
      </x:c>
      <x:c r="N8" s="9" t="str">
        <x:f>IF(I8="阻塞","阻塞",IF(L8="不通过","需返工",IF(AND(I8="待验收",J8&lt;&gt;"",K8&lt;&gt;"",L8="通过",M8="是"),"已验收",IF(I8="待验收","待验证",I8))))</x:f>
        <x:v>未开始</x:v>
      </x:c>
    </x:row>
    <x:row r="9" ht="66" customHeight="1">
      <x:c r="A9" s="12" t="str">
        <x:v>D04</x:v>
      </x:c>
      <x:c r="B9" s="12" t="str">
        <x:v>W0</x:v>
      </x:c>
      <x:c r="C9" s="12" t="str">
        <x:v>D1-D3</x:v>
      </x:c>
      <x:c r="D9" s="12" t="str">
        <x:v>建立岗位任命及备岗清单</x:v>
      </x:c>
      <x:c r="E9" s="12" t="str">
        <x:v>运营负责人</x:v>
      </x:c>
      <x:c r="F9" s="12" t="str">
        <x:v>Q12</x:v>
      </x:c>
      <x:c r="G9" s="12" t="str">
        <x:v>关键责任人和每周工时承诺</x:v>
      </x:c>
      <x:c r="H9" s="15" t="str">
        <x:f>IF('总览'!$B$4="","待填T0",'总览'!$B$4+3-1)</x:f>
        <x:v>待填T0</x:v>
      </x:c>
      <x:c r="I9" s="13" t="str">
        <x:v>未开始</x:v>
      </x:c>
      <x:c r="J9" s="13"/>
      <x:c r="K9" s="13"/>
      <x:c r="L9" s="13" t="str">
        <x:v>未审</x:v>
      </x:c>
      <x:c r="M9" s="13" t="str">
        <x:v>待确认</x:v>
      </x:c>
      <x:c r="N9" s="12" t="str">
        <x:f>IF(I9="阻塞","阻塞",IF(L9="不通过","需返工",IF(AND(I9="待验收",J9&lt;&gt;"",K9&lt;&gt;"",L9="通过",M9="是"),"已验收",IF(I9="待验收","待验证",I9))))</x:f>
        <x:v>未开始</x:v>
      </x:c>
    </x:row>
    <x:row r="10" ht="66" customHeight="1">
      <x:c r="A10" s="9" t="str">
        <x:v>D05</x:v>
      </x:c>
      <x:c r="B10" s="9" t="str">
        <x:v>W1</x:v>
      </x:c>
      <x:c r="C10" s="9" t="str">
        <x:v>D1-D5</x:v>
      </x:c>
      <x:c r="D10" s="9" t="str">
        <x:v>三店逐店勘察和许可清单</x:v>
      </x:c>
      <x:c r="E10" s="9" t="str">
        <x:v>门店与工程负责人</x:v>
      </x:c>
      <x:c r="F10" s="9" t="str">
        <x:v>Q03</x:v>
      </x:c>
      <x:c r="G10" s="9" t="str">
        <x:v>S1 S2 S3测量租赁及开工条件</x:v>
      </x:c>
      <x:c r="H10" s="14" t="str">
        <x:f>IF('总览'!$B$4="","待填T0",'总览'!$B$4+5-1)</x:f>
        <x:v>待填T0</x:v>
      </x:c>
      <x:c r="I10" s="13" t="str">
        <x:v>未开始</x:v>
      </x:c>
      <x:c r="J10" s="13"/>
      <x:c r="K10" s="13"/>
      <x:c r="L10" s="13" t="str">
        <x:v>未审</x:v>
      </x:c>
      <x:c r="M10" s="13" t="str">
        <x:v>待确认</x:v>
      </x:c>
      <x:c r="N10" s="9" t="str">
        <x:f>IF(I10="阻塞","阻塞",IF(L10="不通过","需返工",IF(AND(I10="待验收",J10&lt;&gt;"",K10&lt;&gt;"",L10="通过",M10="是"),"已验收",IF(I10="待验收","待验证",I10))))</x:f>
        <x:v>未开始</x:v>
      </x:c>
    </x:row>
    <x:row r="11" ht="66" customHeight="1">
      <x:c r="A11" s="12" t="str">
        <x:v>D06</x:v>
      </x:c>
      <x:c r="B11" s="12" t="str">
        <x:v>W2</x:v>
      </x:c>
      <x:c r="C11" s="12" t="str">
        <x:v>D1-D5</x:v>
      </x:c>
      <x:c r="D11" s="12" t="str">
        <x:v>系统代码及真实能力审计</x:v>
      </x:c>
      <x:c r="E11" s="12" t="str">
        <x:v>技术负责人</x:v>
      </x:c>
      <x:c r="F11" s="12" t="str">
        <x:v>Q04</x:v>
      </x:c>
      <x:c r="G11" s="12" t="str">
        <x:v>能力矩阵和原型边界</x:v>
      </x:c>
      <x:c r="H11" s="15" t="str">
        <x:f>IF('总览'!$B$4="","待填T0",'总览'!$B$4+5-1)</x:f>
        <x:v>待填T0</x:v>
      </x:c>
      <x:c r="I11" s="13" t="str">
        <x:v>未开始</x:v>
      </x:c>
      <x:c r="J11" s="13"/>
      <x:c r="K11" s="13"/>
      <x:c r="L11" s="13" t="str">
        <x:v>未审</x:v>
      </x:c>
      <x:c r="M11" s="13" t="str">
        <x:v>待确认</x:v>
      </x:c>
      <x:c r="N11" s="12" t="str">
        <x:f>IF(I11="阻塞","阻塞",IF(L11="不通过","需返工",IF(AND(I11="待验收",J11&lt;&gt;"",K11&lt;&gt;"",L11="通过",M11="是"),"已验收",IF(I11="待验收","待验证",I11))))</x:f>
        <x:v>未开始</x:v>
      </x:c>
    </x:row>
    <x:row r="12" ht="66" customHeight="1">
      <x:c r="A12" s="9" t="str">
        <x:v>D07</x:v>
      </x:c>
      <x:c r="B12" s="9" t="str">
        <x:v>W3</x:v>
      </x:c>
      <x:c r="C12" s="9" t="str">
        <x:v>D3-D7</x:v>
      </x:c>
      <x:c r="D12" s="9" t="str">
        <x:v>贝乐及BroadLink授权和SDK资料包</x:v>
      </x:c>
      <x:c r="E12" s="9" t="str">
        <x:v>战略合作负责人</x:v>
      </x:c>
      <x:c r="F12" s="9" t="str">
        <x:v>Q05</x:v>
      </x:c>
      <x:c r="G12" s="9" t="str">
        <x:v>主体 授权 SDK 样品 认证清单</x:v>
      </x:c>
      <x:c r="H12" s="14" t="str">
        <x:f>IF('总览'!$B$4="","待填T0",'总览'!$B$4+7-1)</x:f>
        <x:v>待填T0</x:v>
      </x:c>
      <x:c r="I12" s="13" t="str">
        <x:v>未开始</x:v>
      </x:c>
      <x:c r="J12" s="13"/>
      <x:c r="K12" s="13"/>
      <x:c r="L12" s="13" t="str">
        <x:v>未审</x:v>
      </x:c>
      <x:c r="M12" s="13" t="str">
        <x:v>待确认</x:v>
      </x:c>
      <x:c r="N12" s="9" t="str">
        <x:f>IF(I12="阻塞","阻塞",IF(L12="不通过","需返工",IF(AND(I12="待验收",J12&lt;&gt;"",K12&lt;&gt;"",L12="通过",M12="是"),"已验收",IF(I12="待验收","待验证",I12))))</x:f>
        <x:v>未开始</x:v>
      </x:c>
    </x:row>
    <x:row r="13" ht="66" customHeight="1">
      <x:c r="A13" s="12" t="str">
        <x:v>D08</x:v>
      </x:c>
      <x:c r="B13" s="12" t="str">
        <x:v>W3</x:v>
      </x:c>
      <x:c r="C13" s="12" t="str">
        <x:v>D3-D7</x:v>
      </x:c>
      <x:c r="D13" s="12" t="str">
        <x:v>Meta Muse技术及商用适用性评估</x:v>
      </x:c>
      <x:c r="E13" s="12" t="str">
        <x:v>物联网与语音工程师</x:v>
      </x:c>
      <x:c r="F13" s="12" t="str">
        <x:v>Q06</x:v>
      </x:c>
      <x:c r="G13" s="12" t="str">
        <x:v>官方产品链接 可用区域 接口 合同判断</x:v>
      </x:c>
      <x:c r="H13" s="15" t="str">
        <x:f>IF('总览'!$B$4="","待填T0",'总览'!$B$4+7-1)</x:f>
        <x:v>待填T0</x:v>
      </x:c>
      <x:c r="I13" s="13" t="str">
        <x:v>未开始</x:v>
      </x:c>
      <x:c r="J13" s="13"/>
      <x:c r="K13" s="13"/>
      <x:c r="L13" s="13" t="str">
        <x:v>未审</x:v>
      </x:c>
      <x:c r="M13" s="13" t="str">
        <x:v>待确认</x:v>
      </x:c>
      <x:c r="N13" s="12" t="str">
        <x:f>IF(I13="阻塞","阻塞",IF(L13="不通过","需返工",IF(AND(I13="待验收",J13&lt;&gt;"",K13&lt;&gt;"",L13="通过",M13="是"),"已验收",IF(I13="待验收","待验证",I13))))</x:f>
        <x:v>未开始</x:v>
      </x:c>
    </x:row>
    <x:row r="14" ht="66" customHeight="1">
      <x:c r="A14" s="9" t="str">
        <x:v>D09</x:v>
      </x:c>
      <x:c r="B14" s="9" t="str">
        <x:v>W4</x:v>
      </x:c>
      <x:c r="C14" s="9" t="str">
        <x:v>D3-D7</x:v>
      </x:c>
      <x:c r="D14" s="9" t="str">
        <x:v>擎洲合作主体及合同范围审查</x:v>
      </x:c>
      <x:c r="E14" s="9" t="str">
        <x:v>战略合作负责人</x:v>
      </x:c>
      <x:c r="F14" s="9" t="str">
        <x:v>Q07</x:v>
      </x:c>
      <x:c r="G14" s="9" t="str">
        <x:v>主体 授权 NDA 条款差异清单</x:v>
      </x:c>
      <x:c r="H14" s="14" t="str">
        <x:f>IF('总览'!$B$4="","待填T0",'总览'!$B$4+7-1)</x:f>
        <x:v>待填T0</x:v>
      </x:c>
      <x:c r="I14" s="13" t="str">
        <x:v>未开始</x:v>
      </x:c>
      <x:c r="J14" s="13"/>
      <x:c r="K14" s="13"/>
      <x:c r="L14" s="13" t="str">
        <x:v>未审</x:v>
      </x:c>
      <x:c r="M14" s="13" t="str">
        <x:v>待确认</x:v>
      </x:c>
      <x:c r="N14" s="9" t="str">
        <x:f>IF(I14="阻塞","阻塞",IF(L14="不通过","需返工",IF(AND(I14="待验收",J14&lt;&gt;"",K14&lt;&gt;"",L14="通过",M14="是"),"已验收",IF(I14="待验收","待验证",I14))))</x:f>
        <x:v>未开始</x:v>
      </x:c>
    </x:row>
    <x:row r="15" ht="66" customHeight="1">
      <x:c r="A15" s="12" t="str">
        <x:v>D10</x:v>
      </x:c>
      <x:c r="B15" s="12" t="str">
        <x:v>W5</x:v>
      </x:c>
      <x:c r="C15" s="12" t="str">
        <x:v>D3-D7</x:v>
      </x:c>
      <x:c r="D15" s="12" t="str">
        <x:v>专业顾问提交PNP路径判断</x:v>
      </x:c>
      <x:c r="E15" s="12" t="str">
        <x:v>BC PNP持牌移民专业顾问</x:v>
      </x:c>
      <x:c r="F15" s="12" t="str">
        <x:v>Q08</x:v>
      </x:c>
      <x:c r="G15" s="12" t="str">
        <x:v>资格 业务增值 地区及投入条件</x:v>
      </x:c>
      <x:c r="H15" s="15" t="str">
        <x:f>IF('总览'!$B$4="","待填T0",'总览'!$B$4+7-1)</x:f>
        <x:v>待填T0</x:v>
      </x:c>
      <x:c r="I15" s="13" t="str">
        <x:v>未开始</x:v>
      </x:c>
      <x:c r="J15" s="13"/>
      <x:c r="K15" s="13"/>
      <x:c r="L15" s="13" t="str">
        <x:v>未审</x:v>
      </x:c>
      <x:c r="M15" s="13" t="str">
        <x:v>待确认</x:v>
      </x:c>
      <x:c r="N15" s="12" t="str">
        <x:f>IF(I15="阻塞","阻塞",IF(L15="不通过","需返工",IF(AND(I15="待验收",J15&lt;&gt;"",K15&lt;&gt;"",L15="通过",M15="是"),"已验收",IF(I15="待验收","待验证",I15))))</x:f>
        <x:v>未开始</x:v>
      </x:c>
    </x:row>
    <x:row r="16" ht="66" customHeight="1">
      <x:c r="A16" s="9" t="str">
        <x:v>D11</x:v>
      </x:c>
      <x:c r="B16" s="9" t="str">
        <x:v>W6</x:v>
      </x:c>
      <x:c r="C16" s="9" t="str">
        <x:v>D3-D7</x:v>
      </x:c>
      <x:c r="D16" s="9" t="str">
        <x:v>国内服务SOW及十个候选SKU</x:v>
      </x:c>
      <x:c r="E16" s="9" t="str">
        <x:v>中国选品与售后接口岗位</x:v>
      </x:c>
      <x:c r="F16" s="9" t="str">
        <x:v>Q09</x:v>
      </x:c>
      <x:c r="G16" s="9" t="str">
        <x:v>服务范围 质量评分 样品顺序</x:v>
      </x:c>
      <x:c r="H16" s="14" t="str">
        <x:f>IF('总览'!$B$4="","待填T0",'总览'!$B$4+7-1)</x:f>
        <x:v>待填T0</x:v>
      </x:c>
      <x:c r="I16" s="13" t="str">
        <x:v>未开始</x:v>
      </x:c>
      <x:c r="J16" s="13"/>
      <x:c r="K16" s="13"/>
      <x:c r="L16" s="13" t="str">
        <x:v>未审</x:v>
      </x:c>
      <x:c r="M16" s="13" t="str">
        <x:v>待确认</x:v>
      </x:c>
      <x:c r="N16" s="9" t="str">
        <x:f>IF(I16="阻塞","阻塞",IF(L16="不通过","需返工",IF(AND(I16="待验收",J16&lt;&gt;"",K16&lt;&gt;"",L16="通过",M16="是"),"已验收",IF(I16="待验收","待验证",I16))))</x:f>
        <x:v>未开始</x:v>
      </x:c>
    </x:row>
    <x:row r="17" ht="66" customHeight="1">
      <x:c r="A17" s="12" t="str">
        <x:v>D12</x:v>
      </x:c>
      <x:c r="B17" s="12" t="str">
        <x:v>W7</x:v>
      </x:c>
      <x:c r="C17" s="12" t="str">
        <x:v>D5-D10</x:v>
      </x:c>
      <x:c r="D17" s="12" t="str">
        <x:v>融资角色与资金方材料准备</x:v>
      </x:c>
      <x:c r="E17" s="12" t="str">
        <x:v>财务与供应链金融负责人</x:v>
      </x:c>
      <x:c r="F17" s="12" t="str">
        <x:v>Q10</x:v>
      </x:c>
      <x:c r="G17" s="12" t="str">
        <x:v>真实贸易图 应收/库存权属 资金方要求</x:v>
      </x:c>
      <x:c r="H17" s="15" t="str">
        <x:f>IF('总览'!$B$4="","待填T0",'总览'!$B$4+10-1)</x:f>
        <x:v>待填T0</x:v>
      </x:c>
      <x:c r="I17" s="13" t="str">
        <x:v>未开始</x:v>
      </x:c>
      <x:c r="J17" s="13"/>
      <x:c r="K17" s="13"/>
      <x:c r="L17" s="13" t="str">
        <x:v>未审</x:v>
      </x:c>
      <x:c r="M17" s="13" t="str">
        <x:v>待确认</x:v>
      </x:c>
      <x:c r="N17" s="12" t="str">
        <x:f>IF(I17="阻塞","阻塞",IF(L17="不通过","需返工",IF(AND(I17="待验收",J17&lt;&gt;"",K17&lt;&gt;"",L17="通过",M17="是"),"已验收",IF(I17="待验收","待验证",I17))))</x:f>
        <x:v>未开始</x:v>
      </x:c>
    </x:row>
    <x:row r="18" ht="66" customHeight="1">
      <x:c r="A18" s="9" t="str">
        <x:v>D13</x:v>
      </x:c>
      <x:c r="B18" s="9" t="str">
        <x:v>W3</x:v>
      </x:c>
      <x:c r="C18" s="9" t="str">
        <x:v>D5-D10</x:v>
      </x:c>
      <x:c r="D18" s="9" t="str">
        <x:v>设备型号及加拿大合规核验</x:v>
      </x:c>
      <x:c r="E18" s="9" t="str">
        <x:v>采购与供应链负责人</x:v>
      </x:c>
      <x:c r="F18" s="9" t="str">
        <x:v>Q11</x:v>
      </x:c>
      <x:c r="G18" s="9" t="str">
        <x:v>型号对证书 电压 标签 安装边界</x:v>
      </x:c>
      <x:c r="H18" s="14" t="str">
        <x:f>IF('总览'!$B$4="","待填T0",'总览'!$B$4+10-1)</x:f>
        <x:v>待填T0</x:v>
      </x:c>
      <x:c r="I18" s="13" t="str">
        <x:v>未开始</x:v>
      </x:c>
      <x:c r="J18" s="13"/>
      <x:c r="K18" s="13"/>
      <x:c r="L18" s="13" t="str">
        <x:v>未审</x:v>
      </x:c>
      <x:c r="M18" s="13" t="str">
        <x:v>待确认</x:v>
      </x:c>
      <x:c r="N18" s="9" t="str">
        <x:f>IF(I18="阻塞","阻塞",IF(L18="不通过","需返工",IF(AND(I18="待验收",J18&lt;&gt;"",K18&lt;&gt;"",L18="通过",M18="是"),"已验收",IF(I18="待验收","待验证",I18))))</x:f>
        <x:v>未开始</x:v>
      </x:c>
    </x:row>
    <x:row r="19" ht="66" customHeight="1">
      <x:c r="A19" s="12" t="str">
        <x:v>D14</x:v>
      </x:c>
      <x:c r="B19" s="12" t="str">
        <x:v>W2</x:v>
      </x:c>
      <x:c r="C19" s="12" t="str">
        <x:v>D5-D10</x:v>
      </x:c>
      <x:c r="D19" s="12" t="str">
        <x:v>MVP PRD及十条核心流程</x:v>
      </x:c>
      <x:c r="E19" s="12" t="str">
        <x:v>产品负责人</x:v>
      </x:c>
      <x:c r="F19" s="12" t="str">
        <x:v>D06 D07</x:v>
      </x:c>
      <x:c r="G19" s="12" t="str">
        <x:v>流程 原型 权限 数据和验收用例</x:v>
      </x:c>
      <x:c r="H19" s="15" t="str">
        <x:f>IF('总览'!$B$4="","待填T0",'总览'!$B$4+10-1)</x:f>
        <x:v>待填T0</x:v>
      </x:c>
      <x:c r="I19" s="13" t="str">
        <x:v>未开始</x:v>
      </x:c>
      <x:c r="J19" s="13"/>
      <x:c r="K19" s="13"/>
      <x:c r="L19" s="13" t="str">
        <x:v>未审</x:v>
      </x:c>
      <x:c r="M19" s="13" t="str">
        <x:v>待确认</x:v>
      </x:c>
      <x:c r="N19" s="12" t="str">
        <x:f>IF(I19="阻塞","阻塞",IF(L19="不通过","需返工",IF(AND(I19="待验收",J19&lt;&gt;"",K19&lt;&gt;"",L19="通过",M19="是"),"已验收",IF(I19="待验收","待验证",I19))))</x:f>
        <x:v>未开始</x:v>
      </x:c>
    </x:row>
    <x:row r="20" ht="66" customHeight="1">
      <x:c r="A20" s="9" t="str">
        <x:v>D15</x:v>
      </x:c>
      <x:c r="B20" s="9" t="str">
        <x:v>W1</x:v>
      </x:c>
      <x:c r="C20" s="9" t="str">
        <x:v>D8-D12</x:v>
      </x:c>
      <x:c r="D20" s="9" t="str">
        <x:v>首店空间及五场景方案评审</x:v>
      </x:c>
      <x:c r="E20" s="9" t="str">
        <x:v>产品与品牌设计师</x:v>
      </x:c>
      <x:c r="F20" s="9" t="str">
        <x:v>D05 D13</x:v>
      </x:c>
      <x:c r="G20" s="9" t="str">
        <x:v>面积约束 平面 演示触点与成本</x:v>
      </x:c>
      <x:c r="H20" s="14" t="str">
        <x:f>IF('总览'!$B$4="","待填T0",'总览'!$B$4+12-1)</x:f>
        <x:v>待填T0</x:v>
      </x:c>
      <x:c r="I20" s="13" t="str">
        <x:v>未开始</x:v>
      </x:c>
      <x:c r="J20" s="13"/>
      <x:c r="K20" s="13"/>
      <x:c r="L20" s="13" t="str">
        <x:v>未审</x:v>
      </x:c>
      <x:c r="M20" s="13" t="str">
        <x:v>待确认</x:v>
      </x:c>
      <x:c r="N20" s="9" t="str">
        <x:f>IF(I20="阻塞","阻塞",IF(L20="不通过","需返工",IF(AND(I20="待验收",J20&lt;&gt;"",K20&lt;&gt;"",L20="通过",M20="是"),"已验收",IF(I20="待验收","待验证",I20))))</x:f>
        <x:v>未开始</x:v>
      </x:c>
    </x:row>
    <x:row r="21" ht="66" customHeight="1">
      <x:c r="A21" s="12" t="str">
        <x:v>D16</x:v>
      </x:c>
      <x:c r="B21" s="12" t="str">
        <x:v>W0</x:v>
      </x:c>
      <x:c r="C21" s="12" t="str">
        <x:v>D8-D12</x:v>
      </x:c>
      <x:c r="D21" s="12" t="str">
        <x:v>发布合同 采购 付款 验收权限</x:v>
      </x:c>
      <x:c r="E21" s="12" t="str">
        <x:v>运营负责人</x:v>
      </x:c>
      <x:c r="F21" s="12" t="str">
        <x:v>D02 D03 D04</x:v>
      </x:c>
      <x:c r="G21" s="12" t="str">
        <x:v>权限矩阵及审批替补</x:v>
      </x:c>
      <x:c r="H21" s="15" t="str">
        <x:f>IF('总览'!$B$4="","待填T0",'总览'!$B$4+12-1)</x:f>
        <x:v>待填T0</x:v>
      </x:c>
      <x:c r="I21" s="13" t="str">
        <x:v>未开始</x:v>
      </x:c>
      <x:c r="J21" s="13"/>
      <x:c r="K21" s="13"/>
      <x:c r="L21" s="13" t="str">
        <x:v>未审</x:v>
      </x:c>
      <x:c r="M21" s="13" t="str">
        <x:v>待确认</x:v>
      </x:c>
      <x:c r="N21" s="12" t="str">
        <x:f>IF(I21="阻塞","阻塞",IF(L21="不通过","需返工",IF(AND(I21="待验收",J21&lt;&gt;"",K21&lt;&gt;"",L21="通过",M21="是"),"已验收",IF(I21="待验收","待验证",I21))))</x:f>
        <x:v>未开始</x:v>
      </x:c>
    </x:row>
    <x:row r="22" ht="66" customHeight="1">
      <x:c r="A22" s="9" t="str">
        <x:v>D17</x:v>
      </x:c>
      <x:c r="B22" s="9" t="str">
        <x:v>W6</x:v>
      </x:c>
      <x:c r="C22" s="9" t="str">
        <x:v>D8-D12</x:v>
      </x:c>
      <x:c r="D22" s="9" t="str">
        <x:v>定义本地售后与中国支持交接</x:v>
      </x:c>
      <x:c r="E22" s="9" t="str">
        <x:v>安装与售后技术负责人</x:v>
      </x:c>
      <x:c r="F22" s="9" t="str">
        <x:v>D11</x:v>
      </x:c>
      <x:c r="G22" s="9" t="str">
        <x:v>分级响应时段 RMA 备件 工单演练计划</x:v>
      </x:c>
      <x:c r="H22" s="14" t="str">
        <x:f>IF('总览'!$B$4="","待填T0",'总览'!$B$4+12-1)</x:f>
        <x:v>待填T0</x:v>
      </x:c>
      <x:c r="I22" s="13" t="str">
        <x:v>未开始</x:v>
      </x:c>
      <x:c r="J22" s="13"/>
      <x:c r="K22" s="13"/>
      <x:c r="L22" s="13" t="str">
        <x:v>未审</x:v>
      </x:c>
      <x:c r="M22" s="13" t="str">
        <x:v>待确认</x:v>
      </x:c>
      <x:c r="N22" s="9" t="str">
        <x:f>IF(I22="阻塞","阻塞",IF(L22="不通过","需返工",IF(AND(I22="待验收",J22&lt;&gt;"",K22&lt;&gt;"",L22="通过",M22="是"),"已验收",IF(I22="待验收","待验证",I22))))</x:f>
        <x:v>未开始</x:v>
      </x:c>
    </x:row>
    <x:row r="23" ht="66" customHeight="1">
      <x:c r="A23" s="12" t="str">
        <x:v>D18</x:v>
      </x:c>
      <x:c r="B23" s="12" t="str">
        <x:v>W0</x:v>
      </x:c>
      <x:c r="C23" s="12" t="str">
        <x:v>D10-D14</x:v>
      </x:c>
      <x:c r="D23" s="12" t="str">
        <x:v>建立48项里程碑及周会节奏</x:v>
      </x:c>
      <x:c r="E23" s="12" t="str">
        <x:v>项目管理负责人</x:v>
      </x:c>
      <x:c r="F23" s="12" t="str">
        <x:v>D01至D17</x:v>
      </x:c>
      <x:c r="G23" s="12" t="str">
        <x:v>基线依赖证据 月度门槛与变更日志</x:v>
      </x:c>
      <x:c r="H23" s="15" t="str">
        <x:f>IF('总览'!$B$4="","待填T0",'总览'!$B$4+14-1)</x:f>
        <x:v>待填T0</x:v>
      </x:c>
      <x:c r="I23" s="13" t="str">
        <x:v>未开始</x:v>
      </x:c>
      <x:c r="J23" s="13"/>
      <x:c r="K23" s="13"/>
      <x:c r="L23" s="13" t="str">
        <x:v>未审</x:v>
      </x:c>
      <x:c r="M23" s="13" t="str">
        <x:v>待确认</x:v>
      </x:c>
      <x:c r="N23" s="12" t="str">
        <x:f>IF(I23="阻塞","阻塞",IF(L23="不通过","需返工",IF(AND(I23="待验收",J23&lt;&gt;"",K23&lt;&gt;"",L23="通过",M23="是"),"已验收",IF(I23="待验收","待验证",I23))))</x:f>
        <x:v>未开始</x:v>
      </x:c>
    </x:row>
    <x:row r="24" ht="66" customHeight="1">
      <x:c r="A24" s="9" t="str">
        <x:v>D19</x:v>
      </x:c>
      <x:c r="B24" s="9" t="str">
        <x:v>W0</x:v>
      </x:c>
      <x:c r="C24" s="9" t="str">
        <x:v>D10-D14</x:v>
      </x:c>
      <x:c r="D24" s="9" t="str">
        <x:v>提交人力及外包采购申请</x:v>
      </x:c>
      <x:c r="E24" s="9" t="str">
        <x:v>人事与行政岗位</x:v>
      </x:c>
      <x:c r="F24" s="9" t="str">
        <x:v>D04 D14</x:v>
      </x:c>
      <x:c r="G24" s="9" t="str">
        <x:v>岗位容量 合同 培训及访问清单</x:v>
      </x:c>
      <x:c r="H24" s="14" t="str">
        <x:f>IF('总览'!$B$4="","待填T0",'总览'!$B$4+14-1)</x:f>
        <x:v>待填T0</x:v>
      </x:c>
      <x:c r="I24" s="13" t="str">
        <x:v>未开始</x:v>
      </x:c>
      <x:c r="J24" s="13"/>
      <x:c r="K24" s="13"/>
      <x:c r="L24" s="13" t="str">
        <x:v>未审</x:v>
      </x:c>
      <x:c r="M24" s="13" t="str">
        <x:v>待确认</x:v>
      </x:c>
      <x:c r="N24" s="9" t="str">
        <x:f>IF(I24="阻塞","阻塞",IF(L24="不通过","需返工",IF(AND(I24="待验收",J24&lt;&gt;"",K24&lt;&gt;"",L24="通过",M24="是"),"已验收",IF(I24="待验收","待验证",I24))))</x:f>
        <x:v>未开始</x:v>
      </x:c>
    </x:row>
    <x:row r="25" ht="66" customHeight="1">
      <x:c r="A25" s="12" t="str">
        <x:v>D20</x:v>
      </x:c>
      <x:c r="B25" s="12" t="str">
        <x:v>W0</x:v>
      </x:c>
      <x:c r="C25" s="12" t="str">
        <x:v>D14</x:v>
      </x:c>
      <x:c r="D25" s="12" t="str">
        <x:v>举行启动验收及阻塞决策会</x:v>
      </x:c>
      <x:c r="E25" s="12" t="str">
        <x:v>总经理</x:v>
      </x:c>
      <x:c r="F25" s="12" t="str">
        <x:v>D18 D19</x:v>
      </x:c>
      <x:c r="G25" s="12" t="str">
        <x:v>G0会议纪要 未确认项有责任和新期限</x:v>
      </x:c>
      <x:c r="H25" s="15" t="str">
        <x:f>IF('总览'!$B$4="","待填T0",'总览'!$B$4+14-1)</x:f>
        <x:v>待填T0</x:v>
      </x:c>
      <x:c r="I25" s="13" t="str">
        <x:v>未开始</x:v>
      </x:c>
      <x:c r="J25" s="13"/>
      <x:c r="K25" s="13"/>
      <x:c r="L25" s="13" t="str">
        <x:v>未审</x:v>
      </x:c>
      <x:c r="M25" s="13" t="str">
        <x:v>待确认</x:v>
      </x:c>
      <x:c r="N25" s="12" t="str">
        <x:f>IF(I25="阻塞","阻塞",IF(L25="不通过","需返工",IF(AND(I25="待验收",J25&lt;&gt;"",K25&lt;&gt;"",L25="通过",M25="是"),"已验收",IF(I25="待验收","待验证",I25))))</x:f>
        <x:v>未开始</x:v>
      </x:c>
    </x:row>
    <x:row r="26" ht="66" customHeight="1">
      <x:c r="A26" s="9" t="str">
        <x:v>S1-1</x:v>
      </x:c>
      <x:c r="B26" s="9" t="str">
        <x:v>W1</x:v>
      </x:c>
      <x:c r="C26" s="9" t="str">
        <x:v>M1</x:v>
      </x:c>
      <x:c r="D26" s="9" t="str">
        <x:v>S1 勘察与许可条件</x:v>
      </x:c>
      <x:c r="E26" s="9" t="str">
        <x:v>门店与工程负责人</x:v>
      </x:c>
      <x:c r="F26" s="9" t="str">
        <x:v>Q03</x:v>
      </x:c>
      <x:c r="G26" s="9" t="str">
        <x:v>测量/租赁/许可适用性清单</x:v>
      </x:c>
      <x:c r="H26" s="14" t="str">
        <x:f>IF('总览'!$B$4="","待填T0",EDATE('总览'!$B$4,1)-1)</x:f>
        <x:v>待填T0</x:v>
      </x:c>
      <x:c r="I26" s="13" t="str">
        <x:v>未开始</x:v>
      </x:c>
      <x:c r="J26" s="13"/>
      <x:c r="K26" s="13"/>
      <x:c r="L26" s="13" t="str">
        <x:v>未审</x:v>
      </x:c>
      <x:c r="M26" s="13" t="str">
        <x:v>待确认</x:v>
      </x:c>
      <x:c r="N26" s="9" t="str">
        <x:f>IF(I26="阻塞","阻塞",IF(L26="不通过","需返工",IF(AND(I26="待验收",J26&lt;&gt;"",K26&lt;&gt;"",L26="通过",M26="是"),"已验收",IF(I26="待验收","待验证",I26))))</x:f>
        <x:v>未开始</x:v>
      </x:c>
    </x:row>
    <x:row r="27" ht="66" customHeight="1">
      <x:c r="A27" s="12" t="str">
        <x:v>S1-2</x:v>
      </x:c>
      <x:c r="B27" s="12" t="str">
        <x:v>W1</x:v>
      </x:c>
      <x:c r="C27" s="12" t="str">
        <x:v>M2</x:v>
      </x:c>
      <x:c r="D27" s="12" t="str">
        <x:v>S1 施工图与BOQ</x:v>
      </x:c>
      <x:c r="E27" s="12" t="str">
        <x:v>门店与工程负责人</x:v>
      </x:c>
      <x:c r="F27" s="12" t="str">
        <x:v>S1前阶段与W1相关月度门槛</x:v>
      </x:c>
      <x:c r="G27" s="12" t="str">
        <x:v>设计/工程量/采购/预算签字</x:v>
      </x:c>
      <x:c r="H27" s="15" t="str">
        <x:f>IF('总览'!$B$4="","待填T0",EDATE('总览'!$B$4,2)-1)</x:f>
        <x:v>待填T0</x:v>
      </x:c>
      <x:c r="I27" s="13" t="str">
        <x:v>未开始</x:v>
      </x:c>
      <x:c r="J27" s="13"/>
      <x:c r="K27" s="13"/>
      <x:c r="L27" s="13" t="str">
        <x:v>未审</x:v>
      </x:c>
      <x:c r="M27" s="13" t="str">
        <x:v>待确认</x:v>
      </x:c>
      <x:c r="N27" s="12" t="str">
        <x:f>IF(I27="阻塞","阻塞",IF(L27="不通过","需返工",IF(AND(I27="待验收",J27&lt;&gt;"",K27&lt;&gt;"",L27="通过",M27="是"),"已验收",IF(I27="待验收","待验证",I27))))</x:f>
        <x:v>未开始</x:v>
      </x:c>
    </x:row>
    <x:row r="28" ht="66" customHeight="1">
      <x:c r="A28" s="9" t="str">
        <x:v>S1-3</x:v>
      </x:c>
      <x:c r="B28" s="9" t="str">
        <x:v>W1</x:v>
      </x:c>
      <x:c r="C28" s="9" t="str">
        <x:v>M3</x:v>
      </x:c>
      <x:c r="D28" s="9" t="str">
        <x:v>S1 工程与演示验收</x:v>
      </x:c>
      <x:c r="E28" s="9" t="str">
        <x:v>门店与工程负责人</x:v>
      </x:c>
      <x:c r="F28" s="9" t="str">
        <x:v>S1前阶段与W1相关月度门槛</x:v>
      </x:c>
      <x:c r="G28" s="9" t="str">
        <x:v>专业工程验收/五场景/培训/CRM/售后</x:v>
      </x:c>
      <x:c r="H28" s="14" t="str">
        <x:f>IF('总览'!$B$4="","待填T0",EDATE('总览'!$B$4,3)-1)</x:f>
        <x:v>待填T0</x:v>
      </x:c>
      <x:c r="I28" s="13" t="str">
        <x:v>未开始</x:v>
      </x:c>
      <x:c r="J28" s="13"/>
      <x:c r="K28" s="13"/>
      <x:c r="L28" s="13" t="str">
        <x:v>未审</x:v>
      </x:c>
      <x:c r="M28" s="13" t="str">
        <x:v>待确认</x:v>
      </x:c>
      <x:c r="N28" s="9" t="str">
        <x:f>IF(I28="阻塞","阻塞",IF(L28="不通过","需返工",IF(AND(I28="待验收",J28&lt;&gt;"",K28&lt;&gt;"",L28="通过",M28="是"),"已验收",IF(I28="待验收","待验证",I28))))</x:f>
        <x:v>未开始</x:v>
      </x:c>
    </x:row>
    <x:row r="29" ht="66" customHeight="1">
      <x:c r="A29" s="12" t="str">
        <x:v>S1-6</x:v>
      </x:c>
      <x:c r="B29" s="12" t="str">
        <x:v>W1</x:v>
      </x:c>
      <x:c r="C29" s="12" t="str">
        <x:v>M6</x:v>
      </x:c>
      <x:c r="D29" s="12" t="str">
        <x:v>S1 运营复核</x:v>
      </x:c>
      <x:c r="E29" s="12" t="str">
        <x:v>门店与工程负责人</x:v>
      </x:c>
      <x:c r="F29" s="12" t="str">
        <x:v>S1前阶段与W1相关月度门槛</x:v>
      </x:c>
      <x:c r="G29" s="12" t="str">
        <x:v>四周线索演示/费用/整改报告</x:v>
      </x:c>
      <x:c r="H29" s="15" t="str">
        <x:f>IF('总览'!$B$4="","待填T0",EDATE('总览'!$B$4,6)-1)</x:f>
        <x:v>待填T0</x:v>
      </x:c>
      <x:c r="I29" s="13" t="str">
        <x:v>未开始</x:v>
      </x:c>
      <x:c r="J29" s="13"/>
      <x:c r="K29" s="13"/>
      <x:c r="L29" s="13" t="str">
        <x:v>未审</x:v>
      </x:c>
      <x:c r="M29" s="13" t="str">
        <x:v>待确认</x:v>
      </x:c>
      <x:c r="N29" s="12" t="str">
        <x:f>IF(I29="阻塞","阻塞",IF(L29="不通过","需返工",IF(AND(I29="待验收",J29&lt;&gt;"",K29&lt;&gt;"",L29="通过",M29="是"),"已验收",IF(I29="待验收","待验证",I29))))</x:f>
        <x:v>未开始</x:v>
      </x:c>
    </x:row>
    <x:row r="30" ht="66" customHeight="1">
      <x:c r="A30" s="9" t="str">
        <x:v>S2-1</x:v>
      </x:c>
      <x:c r="B30" s="9" t="str">
        <x:v>W1</x:v>
      </x:c>
      <x:c r="C30" s="9" t="str">
        <x:v>M1</x:v>
      </x:c>
      <x:c r="D30" s="9" t="str">
        <x:v>S2 勘察与许可条件</x:v>
      </x:c>
      <x:c r="E30" s="9" t="str">
        <x:v>门店与工程负责人</x:v>
      </x:c>
      <x:c r="F30" s="9" t="str">
        <x:v>Q03</x:v>
      </x:c>
      <x:c r="G30" s="9" t="str">
        <x:v>测量/租赁/许可适用性清单</x:v>
      </x:c>
      <x:c r="H30" s="14" t="str">
        <x:f>IF('总览'!$B$4="","待填T0",EDATE('总览'!$B$4,1)-1)</x:f>
        <x:v>待填T0</x:v>
      </x:c>
      <x:c r="I30" s="13" t="str">
        <x:v>未开始</x:v>
      </x:c>
      <x:c r="J30" s="13"/>
      <x:c r="K30" s="13"/>
      <x:c r="L30" s="13" t="str">
        <x:v>未审</x:v>
      </x:c>
      <x:c r="M30" s="13" t="str">
        <x:v>待确认</x:v>
      </x:c>
      <x:c r="N30" s="9" t="str">
        <x:f>IF(I30="阻塞","阻塞",IF(L30="不通过","需返工",IF(AND(I30="待验收",J30&lt;&gt;"",K30&lt;&gt;"",L30="通过",M30="是"),"已验收",IF(I30="待验收","待验证",I30))))</x:f>
        <x:v>未开始</x:v>
      </x:c>
    </x:row>
    <x:row r="31" ht="66" customHeight="1">
      <x:c r="A31" s="12" t="str">
        <x:v>S2-2</x:v>
      </x:c>
      <x:c r="B31" s="12" t="str">
        <x:v>W1</x:v>
      </x:c>
      <x:c r="C31" s="12" t="str">
        <x:v>M2</x:v>
      </x:c>
      <x:c r="D31" s="12" t="str">
        <x:v>S2 施工图与BOQ</x:v>
      </x:c>
      <x:c r="E31" s="12" t="str">
        <x:v>门店与工程负责人</x:v>
      </x:c>
      <x:c r="F31" s="12" t="str">
        <x:v>S2前阶段与W1相关月度门槛</x:v>
      </x:c>
      <x:c r="G31" s="12" t="str">
        <x:v>设计/工程量/采购/预算签字</x:v>
      </x:c>
      <x:c r="H31" s="15" t="str">
        <x:f>IF('总览'!$B$4="","待填T0",EDATE('总览'!$B$4,2)-1)</x:f>
        <x:v>待填T0</x:v>
      </x:c>
      <x:c r="I31" s="13" t="str">
        <x:v>未开始</x:v>
      </x:c>
      <x:c r="J31" s="13"/>
      <x:c r="K31" s="13"/>
      <x:c r="L31" s="13" t="str">
        <x:v>未审</x:v>
      </x:c>
      <x:c r="M31" s="13" t="str">
        <x:v>待确认</x:v>
      </x:c>
      <x:c r="N31" s="12" t="str">
        <x:f>IF(I31="阻塞","阻塞",IF(L31="不通过","需返工",IF(AND(I31="待验收",J31&lt;&gt;"",K31&lt;&gt;"",L31="通过",M31="是"),"已验收",IF(I31="待验收","待验证",I31))))</x:f>
        <x:v>未开始</x:v>
      </x:c>
    </x:row>
    <x:row r="32" ht="66" customHeight="1">
      <x:c r="A32" s="9" t="str">
        <x:v>S2-4</x:v>
      </x:c>
      <x:c r="B32" s="9" t="str">
        <x:v>W1</x:v>
      </x:c>
      <x:c r="C32" s="9" t="str">
        <x:v>M4</x:v>
      </x:c>
      <x:c r="D32" s="9" t="str">
        <x:v>S2 工程与演示验收</x:v>
      </x:c>
      <x:c r="E32" s="9" t="str">
        <x:v>门店与工程负责人</x:v>
      </x:c>
      <x:c r="F32" s="9" t="str">
        <x:v>S2前阶段与W1相关月度门槛</x:v>
      </x:c>
      <x:c r="G32" s="9" t="str">
        <x:v>专业工程验收/五场景/培训/CRM/售后</x:v>
      </x:c>
      <x:c r="H32" s="14" t="str">
        <x:f>IF('总览'!$B$4="","待填T0",EDATE('总览'!$B$4,4)-1)</x:f>
        <x:v>待填T0</x:v>
      </x:c>
      <x:c r="I32" s="13" t="str">
        <x:v>未开始</x:v>
      </x:c>
      <x:c r="J32" s="13"/>
      <x:c r="K32" s="13"/>
      <x:c r="L32" s="13" t="str">
        <x:v>未审</x:v>
      </x:c>
      <x:c r="M32" s="13" t="str">
        <x:v>待确认</x:v>
      </x:c>
      <x:c r="N32" s="9" t="str">
        <x:f>IF(I32="阻塞","阻塞",IF(L32="不通过","需返工",IF(AND(I32="待验收",J32&lt;&gt;"",K32&lt;&gt;"",L32="通过",M32="是"),"已验收",IF(I32="待验收","待验证",I32))))</x:f>
        <x:v>未开始</x:v>
      </x:c>
    </x:row>
    <x:row r="33" ht="66" customHeight="1">
      <x:c r="A33" s="12" t="str">
        <x:v>S2-6</x:v>
      </x:c>
      <x:c r="B33" s="12" t="str">
        <x:v>W1</x:v>
      </x:c>
      <x:c r="C33" s="12" t="str">
        <x:v>M6</x:v>
      </x:c>
      <x:c r="D33" s="12" t="str">
        <x:v>S2 运营复核</x:v>
      </x:c>
      <x:c r="E33" s="12" t="str">
        <x:v>门店与工程负责人</x:v>
      </x:c>
      <x:c r="F33" s="12" t="str">
        <x:v>S2前阶段与W1相关月度门槛</x:v>
      </x:c>
      <x:c r="G33" s="12" t="str">
        <x:v>四周线索演示/费用/整改报告</x:v>
      </x:c>
      <x:c r="H33" s="15" t="str">
        <x:f>IF('总览'!$B$4="","待填T0",EDATE('总览'!$B$4,6)-1)</x:f>
        <x:v>待填T0</x:v>
      </x:c>
      <x:c r="I33" s="13" t="str">
        <x:v>未开始</x:v>
      </x:c>
      <x:c r="J33" s="13"/>
      <x:c r="K33" s="13"/>
      <x:c r="L33" s="13" t="str">
        <x:v>未审</x:v>
      </x:c>
      <x:c r="M33" s="13" t="str">
        <x:v>待确认</x:v>
      </x:c>
      <x:c r="N33" s="12" t="str">
        <x:f>IF(I33="阻塞","阻塞",IF(L33="不通过","需返工",IF(AND(I33="待验收",J33&lt;&gt;"",K33&lt;&gt;"",L33="通过",M33="是"),"已验收",IF(I33="待验收","待验证",I33))))</x:f>
        <x:v>未开始</x:v>
      </x:c>
    </x:row>
    <x:row r="34" ht="66" customHeight="1">
      <x:c r="A34" s="9" t="str">
        <x:v>S3-1</x:v>
      </x:c>
      <x:c r="B34" s="9" t="str">
        <x:v>W1</x:v>
      </x:c>
      <x:c r="C34" s="9" t="str">
        <x:v>M1</x:v>
      </x:c>
      <x:c r="D34" s="9" t="str">
        <x:v>S3 勘察与许可条件</x:v>
      </x:c>
      <x:c r="E34" s="9" t="str">
        <x:v>门店与工程负责人</x:v>
      </x:c>
      <x:c r="F34" s="9" t="str">
        <x:v>Q03</x:v>
      </x:c>
      <x:c r="G34" s="9" t="str">
        <x:v>测量/租赁/许可适用性清单</x:v>
      </x:c>
      <x:c r="H34" s="14" t="str">
        <x:f>IF('总览'!$B$4="","待填T0",EDATE('总览'!$B$4,1)-1)</x:f>
        <x:v>待填T0</x:v>
      </x:c>
      <x:c r="I34" s="13" t="str">
        <x:v>未开始</x:v>
      </x:c>
      <x:c r="J34" s="13"/>
      <x:c r="K34" s="13"/>
      <x:c r="L34" s="13" t="str">
        <x:v>未审</x:v>
      </x:c>
      <x:c r="M34" s="13" t="str">
        <x:v>待确认</x:v>
      </x:c>
      <x:c r="N34" s="9" t="str">
        <x:f>IF(I34="阻塞","阻塞",IF(L34="不通过","需返工",IF(AND(I34="待验收",J34&lt;&gt;"",K34&lt;&gt;"",L34="通过",M34="是"),"已验收",IF(I34="待验收","待验证",I34))))</x:f>
        <x:v>未开始</x:v>
      </x:c>
    </x:row>
    <x:row r="35" ht="66" customHeight="1">
      <x:c r="A35" s="12" t="str">
        <x:v>S3-2</x:v>
      </x:c>
      <x:c r="B35" s="12" t="str">
        <x:v>W1</x:v>
      </x:c>
      <x:c r="C35" s="12" t="str">
        <x:v>M2</x:v>
      </x:c>
      <x:c r="D35" s="12" t="str">
        <x:v>S3 施工图与BOQ</x:v>
      </x:c>
      <x:c r="E35" s="12" t="str">
        <x:v>门店与工程负责人</x:v>
      </x:c>
      <x:c r="F35" s="12" t="str">
        <x:v>S3前阶段与W1相关月度门槛</x:v>
      </x:c>
      <x:c r="G35" s="12" t="str">
        <x:v>设计/工程量/采购/预算签字</x:v>
      </x:c>
      <x:c r="H35" s="15" t="str">
        <x:f>IF('总览'!$B$4="","待填T0",EDATE('总览'!$B$4,2)-1)</x:f>
        <x:v>待填T0</x:v>
      </x:c>
      <x:c r="I35" s="13" t="str">
        <x:v>未开始</x:v>
      </x:c>
      <x:c r="J35" s="13"/>
      <x:c r="K35" s="13"/>
      <x:c r="L35" s="13" t="str">
        <x:v>未审</x:v>
      </x:c>
      <x:c r="M35" s="13" t="str">
        <x:v>待确认</x:v>
      </x:c>
      <x:c r="N35" s="12" t="str">
        <x:f>IF(I35="阻塞","阻塞",IF(L35="不通过","需返工",IF(AND(I35="待验收",J35&lt;&gt;"",K35&lt;&gt;"",L35="通过",M35="是"),"已验收",IF(I35="待验收","待验证",I35))))</x:f>
        <x:v>未开始</x:v>
      </x:c>
    </x:row>
    <x:row r="36" ht="66" customHeight="1">
      <x:c r="A36" s="9" t="str">
        <x:v>S3-5</x:v>
      </x:c>
      <x:c r="B36" s="9" t="str">
        <x:v>W1</x:v>
      </x:c>
      <x:c r="C36" s="9" t="str">
        <x:v>M5</x:v>
      </x:c>
      <x:c r="D36" s="9" t="str">
        <x:v>S3 工程与演示验收</x:v>
      </x:c>
      <x:c r="E36" s="9" t="str">
        <x:v>门店与工程负责人</x:v>
      </x:c>
      <x:c r="F36" s="9" t="str">
        <x:v>S3前阶段与W1相关月度门槛</x:v>
      </x:c>
      <x:c r="G36" s="9" t="str">
        <x:v>专业工程验收/五场景/培训/CRM/售后</x:v>
      </x:c>
      <x:c r="H36" s="14" t="str">
        <x:f>IF('总览'!$B$4="","待填T0",EDATE('总览'!$B$4,5)-1)</x:f>
        <x:v>待填T0</x:v>
      </x:c>
      <x:c r="I36" s="13" t="str">
        <x:v>未开始</x:v>
      </x:c>
      <x:c r="J36" s="13"/>
      <x:c r="K36" s="13"/>
      <x:c r="L36" s="13" t="str">
        <x:v>未审</x:v>
      </x:c>
      <x:c r="M36" s="13" t="str">
        <x:v>待确认</x:v>
      </x:c>
      <x:c r="N36" s="9" t="str">
        <x:f>IF(I36="阻塞","阻塞",IF(L36="不通过","需返工",IF(AND(I36="待验收",J36&lt;&gt;"",K36&lt;&gt;"",L36="通过",M36="是"),"已验收",IF(I36="待验收","待验证",I36))))</x:f>
        <x:v>未开始</x:v>
      </x:c>
    </x:row>
    <x:row r="37" ht="66" customHeight="1">
      <x:c r="A37" s="12" t="str">
        <x:v>S3-6</x:v>
      </x:c>
      <x:c r="B37" s="12" t="str">
        <x:v>W1</x:v>
      </x:c>
      <x:c r="C37" s="12" t="str">
        <x:v>M6</x:v>
      </x:c>
      <x:c r="D37" s="12" t="str">
        <x:v>S3 运营复核</x:v>
      </x:c>
      <x:c r="E37" s="12" t="str">
        <x:v>门店与工程负责人</x:v>
      </x:c>
      <x:c r="F37" s="12" t="str">
        <x:v>S3前阶段与W1相关月度门槛</x:v>
      </x:c>
      <x:c r="G37" s="12" t="str">
        <x:v>四周线索演示/费用/整改报告</x:v>
      </x:c>
      <x:c r="H37" s="15" t="str">
        <x:f>IF('总览'!$B$4="","待填T0",EDATE('总览'!$B$4,6)-1)</x:f>
        <x:v>待填T0</x:v>
      </x:c>
      <x:c r="I37" s="13" t="str">
        <x:v>未开始</x:v>
      </x:c>
      <x:c r="J37" s="13"/>
      <x:c r="K37" s="13"/>
      <x:c r="L37" s="13" t="str">
        <x:v>未审</x:v>
      </x:c>
      <x:c r="M37" s="13" t="str">
        <x:v>待确认</x:v>
      </x:c>
      <x:c r="N37" s="12" t="str">
        <x:f>IF(I37="阻塞","阻塞",IF(L37="不通过","需返工",IF(AND(I37="待验收",J37&lt;&gt;"",K37&lt;&gt;"",L37="通过",M37="是"),"已验收",IF(I37="待验收","待验证",I37))))</x:f>
        <x:v>未开始</x:v>
      </x:c>
    </x:row>
    <x:row r="38" ht="24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</x:row>
    <x:row r="39" ht="24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</x:row>
    <x:row r="40" ht="24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</x:row>
    <x:row r="41" ht="24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</x:row>
    <x:row r="42" ht="24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</x:row>
    <x:row r="43" ht="24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</x:row>
    <x:row r="44" ht="24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</x:row>
    <x:row r="45" ht="24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</x:row>
    <x:row r="46" ht="24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</x:row>
    <x:row r="47" ht="24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</x:row>
    <x:row r="48" ht="24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</x:row>
    <x:row r="49" ht="24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</x:row>
    <x:row r="50" ht="24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</x:row>
    <x:row r="51" ht="24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</x:row>
    <x:row r="52" ht="24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</x:row>
    <x:row r="53" ht="24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</x:row>
    <x:row r="54" ht="24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</x:row>
    <x:row r="55" ht="24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</x:row>
    <x:row r="56" ht="24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</x:row>
    <x:row r="57" ht="24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</x:row>
    <x:row r="58" ht="24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</x:row>
    <x:row r="59" ht="24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</x:row>
    <x:row r="60" ht="24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</x:row>
  </x:sheetData>
  <x:conditionalFormatting sqref="N6:N37">
    <x:cfRule type="containsText" dxfId="6" priority="1" operator="containsText" text="已验收"/>
    <x:cfRule type="containsText" dxfId="7" priority="2" operator="containsText" text="需返工"/>
    <x:cfRule type="containsText" dxfId="8" priority="3" operator="containsText" text="阻塞"/>
  </x:conditionalFormatting>
  <x:dataValidations count="3">
    <x:dataValidation type="list" sqref="I6:I37">
      <x:formula1>"未开始,进行中,待验收,阻塞"</x:formula1>
    </x:dataValidation>
    <x:dataValidation type="list" sqref="L6:L37">
      <x:formula1>"未审,通过,不通过"</x:formula1>
    </x:dataValidation>
    <x:dataValidation type="list" sqref="M6:M37">
      <x:formula1>"待确认,是,否"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007c979d1a0746ca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12" hidden="0" customWidth="1"/>
    <x:col min="2" max="2" width="9" hidden="0" customWidth="1"/>
    <x:col min="3" max="3" width="31" hidden="0" customWidth="1"/>
    <x:col min="4" max="4" width="10" hidden="0" customWidth="1"/>
    <x:col min="5" max="5" width="8" hidden="0" customWidth="1"/>
    <x:col min="6" max="6" width="15" hidden="0" customWidth="1"/>
    <x:col min="7" max="7" width="18" hidden="0" customWidth="1"/>
    <x:col min="8" max="8" width="18" hidden="0" customWidth="1"/>
    <x:col min="9" max="9" width="17" hidden="0" customWidth="1"/>
    <x:col min="10" max="10" width="18" hidden="0" customWidth="1"/>
    <x:col min="11" max="11" width="19" hidden="0" customWidth="1"/>
    <x:col min="12" max="12" width="32" hidden="0" customWidth="1"/>
    <x:col min="13" max="13" width="23" hidden="0" customWidth="1"/>
    <x:col min="14" max="14" width="20" hidden="0" customWidth="1"/>
    <x:col min="15" max="15" width="13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</x:row>
    <x:row r="2" ht="24" customHeight="1">
      <x:c r="A2" s="3" t="str">
        <x:v>KPI目标实际值与验证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</x:row>
    <x:row r="3" ht="24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</x:row>
    <x:row r="4" ht="24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</x:row>
    <x:row r="5" ht="32" customHeight="1">
      <x:c r="A5" s="11" t="str">
        <x:v>KPI ID</x:v>
      </x:c>
      <x:c r="B5" s="11" t="str">
        <x:v>工作包</x:v>
      </x:c>
      <x:c r="C5" s="11" t="str">
        <x:v>指标</x:v>
      </x:c>
      <x:c r="D5" s="11" t="str">
        <x:v>类型</x:v>
      </x:c>
      <x:c r="E5" s="11" t="str">
        <x:v>比较</x:v>
      </x:c>
      <x:c r="F5" s="11" t="str">
        <x:v>目标 提案</x:v>
      </x:c>
      <x:c r="G5" s="11" t="str">
        <x:v>分子或实测值</x:v>
      </x:c>
      <x:c r="H5" s="11" t="str">
        <x:v>适用分母</x:v>
      </x:c>
      <x:c r="I5" s="11" t="str">
        <x:v>观察样本量</x:v>
      </x:c>
      <x:c r="J5" s="11" t="str">
        <x:v>计算实际值</x:v>
      </x:c>
      <x:c r="K5" s="11" t="str">
        <x:v>判定</x:v>
      </x:c>
      <x:c r="L5" s="11" t="str">
        <x:v>实际证据</x:v>
      </x:c>
      <x:c r="M5" s="11" t="str">
        <x:v>岗位</x:v>
      </x:c>
      <x:c r="N5" s="11" t="str">
        <x:v>统计频率</x:v>
      </x:c>
      <x:c r="O5" s="11" t="str">
        <x:v>最小样本</x:v>
      </x:c>
    </x:row>
    <x:row r="6" ht="66" customHeight="1">
      <x:c r="A6" s="9" t="str">
        <x:v>K01</x:v>
      </x:c>
      <x:c r="B6" s="9" t="str">
        <x:v>W0</x:v>
      </x:c>
      <x:c r="C6" s="9" t="str">
        <x:v>岗位责任覆盖率</x:v>
      </x:c>
      <x:c r="D6" s="9" t="str">
        <x:v>ratio</x:v>
      </x:c>
      <x:c r="E6" s="9" t="str">
        <x:v>&gt;=</x:v>
      </x:c>
      <x:c r="F6" s="16" t="n">
        <x:v>1</x:v>
      </x:c>
      <x:c r="G6" s="13"/>
      <x:c r="H6" s="13"/>
      <x:c r="I6" s="13"/>
      <x:c r="J6" s="17" t="str">
        <x:f>IF(OR(NOT(ISNUMBER(G6)),NOT(ISNUMBER(H6))),"未测",IF(H6=0,"无适用样本",IF(OR(G6&lt;0,G6&gt;H6),"输入有误",G6/H6)))</x:f>
        <x:v>未测</x:v>
      </x:c>
      <x:c r="K6" s="9" t="str">
        <x:f>IF(J6="未测","未测",IF(J6="无适用样本","无适用样本",IF(J6="输入有误","输入有误",IF(OR(NOT(ISNUMBER(H6)),H6&lt;O6),"样本不足",IF(NOT(ISNUMBER(F6)),"目标缺失",IF(L6="","待证据",IF(E6="&gt;=",IF(J6&gt;=F6,"达标","未达标"),IF(J6&lt;=F6,"达标","未达标"))))))))</x:f>
        <x:v>未测</x:v>
      </x:c>
      <x:c r="L6" s="13"/>
      <x:c r="M6" s="9" t="str">
        <x:v>运营负责人</x:v>
      </x:c>
      <x:c r="N6" s="9" t="str">
        <x:v>月度</x:v>
      </x:c>
      <x:c r="O6" s="9" t="n">
        <x:v>1</x:v>
      </x:c>
    </x:row>
    <x:row r="7" ht="66" customHeight="1">
      <x:c r="A7" s="12" t="str">
        <x:v>K02</x:v>
      </x:c>
      <x:c r="B7" s="12" t="str">
        <x:v>W0</x:v>
      </x:c>
      <x:c r="C7" s="12" t="str">
        <x:v>里程碑按期验收率</x:v>
      </x:c>
      <x:c r="D7" s="12" t="str">
        <x:v>ratio</x:v>
      </x:c>
      <x:c r="E7" s="12" t="str">
        <x:v>&gt;=</x:v>
      </x:c>
      <x:c r="F7" s="16" t="n">
        <x:v>0.9</x:v>
      </x:c>
      <x:c r="G7" s="13"/>
      <x:c r="H7" s="13"/>
      <x:c r="I7" s="13"/>
      <x:c r="J7" s="18" t="str">
        <x:f>IF(OR(NOT(ISNUMBER(G7)),NOT(ISNUMBER(H7))),"未测",IF(H7=0,"无适用样本",IF(OR(G7&lt;0,G7&gt;H7),"输入有误",G7/H7)))</x:f>
        <x:v>未测</x:v>
      </x:c>
      <x:c r="K7" s="12" t="str">
        <x:f>IF(J7="未测","未测",IF(J7="无适用样本","无适用样本",IF(J7="输入有误","输入有误",IF(OR(NOT(ISNUMBER(H7)),H7&lt;O7),"样本不足",IF(NOT(ISNUMBER(F7)),"目标缺失",IF(L7="","待证据",IF(E7="&gt;=",IF(J7&gt;=F7,"达标","未达标"),IF(J7&lt;=F7,"达标","未达标"))))))))</x:f>
        <x:v>未测</x:v>
      </x:c>
      <x:c r="L7" s="13"/>
      <x:c r="M7" s="12" t="str">
        <x:v>项目管理负责人</x:v>
      </x:c>
      <x:c r="N7" s="12" t="str">
        <x:v>月度</x:v>
      </x:c>
      <x:c r="O7" s="12" t="n">
        <x:v>1</x:v>
      </x:c>
    </x:row>
    <x:row r="8" ht="66" customHeight="1">
      <x:c r="A8" s="9" t="str">
        <x:v>K03</x:v>
      </x:c>
      <x:c r="B8" s="9" t="str">
        <x:v>W0</x:v>
      </x:c>
      <x:c r="C8" s="9" t="str">
        <x:v>验收证据完整率</x:v>
      </x:c>
      <x:c r="D8" s="9" t="str">
        <x:v>ratio</x:v>
      </x:c>
      <x:c r="E8" s="9" t="str">
        <x:v>&gt;=</x:v>
      </x:c>
      <x:c r="F8" s="16" t="n">
        <x:v>1</x:v>
      </x:c>
      <x:c r="G8" s="13"/>
      <x:c r="H8" s="13"/>
      <x:c r="I8" s="13"/>
      <x:c r="J8" s="17" t="str">
        <x:f>IF(OR(NOT(ISNUMBER(G8)),NOT(ISNUMBER(H8))),"未测",IF(H8=0,"无适用样本",IF(OR(G8&lt;0,G8&gt;H8),"输入有误",G8/H8)))</x:f>
        <x:v>未测</x:v>
      </x:c>
      <x:c r="K8" s="9" t="str">
        <x:f>IF(J8="未测","未测",IF(J8="无适用样本","无适用样本",IF(J8="输入有误","输入有误",IF(OR(NOT(ISNUMBER(H8)),H8&lt;O8),"样本不足",IF(NOT(ISNUMBER(F8)),"目标缺失",IF(L8="","待证据",IF(E8="&gt;=",IF(J8&gt;=F8,"达标","未达标"),IF(J8&lt;=F8,"达标","未达标"))))))))</x:f>
        <x:v>未测</x:v>
      </x:c>
      <x:c r="L8" s="13"/>
      <x:c r="M8" s="9" t="str">
        <x:v>质量与验收负责人</x:v>
      </x:c>
      <x:c r="N8" s="9" t="str">
        <x:v>每周</x:v>
      </x:c>
      <x:c r="O8" s="9" t="n">
        <x:v>1</x:v>
      </x:c>
    </x:row>
    <x:row r="9" ht="66" customHeight="1">
      <x:c r="A9" s="12" t="str">
        <x:v>K04</x:v>
      </x:c>
      <x:c r="B9" s="12" t="str">
        <x:v>W1</x:v>
      </x:c>
      <x:c r="C9" s="12" t="str">
        <x:v>三店最终验收数</x:v>
      </x:c>
      <x:c r="D9" s="12" t="str">
        <x:v>count</x:v>
      </x:c>
      <x:c r="E9" s="12" t="str">
        <x:v>&gt;=</x:v>
      </x:c>
      <x:c r="F9" s="19" t="n">
        <x:v>3</x:v>
      </x:c>
      <x:c r="G9" s="13"/>
      <x:c r="H9" s="13"/>
      <x:c r="I9" s="13"/>
      <x:c r="J9" s="20" t="str">
        <x:f>IF(NOT(ISNUMBER(G9)),"未测",IF(G9&lt;0,"输入有误",G9))</x:f>
        <x:v>未测</x:v>
      </x:c>
      <x:c r="K9" s="12" t="str">
        <x:f>IF(J9="未测","未测",IF(J9="无适用样本","无适用样本",IF(J9="输入有误","输入有误",IF(OR(NOT(ISNUMBER(I9)),I9&lt;O9),"样本不足",IF(NOT(ISNUMBER(F9)),"目标缺失",IF(L9="","待证据",IF(E9="&gt;=",IF(J9&gt;=F9,"达标","未达标"),IF(J9&lt;=F9,"达标","未达标"))))))))</x:f>
        <x:v>未测</x:v>
      </x:c>
      <x:c r="L9" s="13"/>
      <x:c r="M9" s="12" t="str">
        <x:v>门店与工程负责人</x:v>
      </x:c>
      <x:c r="N9" s="12" t="str">
        <x:v>M5及M6</x:v>
      </x:c>
      <x:c r="O9" s="12" t="n">
        <x:v>1</x:v>
      </x:c>
    </x:row>
    <x:row r="10" ht="66" customHeight="1">
      <x:c r="A10" s="9" t="str">
        <x:v>K05</x:v>
      </x:c>
      <x:c r="B10" s="9" t="str">
        <x:v>W1</x:v>
      </x:c>
      <x:c r="C10" s="9" t="str">
        <x:v>展厅演示成功率</x:v>
      </x:c>
      <x:c r="D10" s="9" t="str">
        <x:v>ratio</x:v>
      </x:c>
      <x:c r="E10" s="9" t="str">
        <x:v>&gt;=</x:v>
      </x:c>
      <x:c r="F10" s="16" t="n">
        <x:v>0.95</x:v>
      </x:c>
      <x:c r="G10" s="13"/>
      <x:c r="H10" s="13"/>
      <x:c r="I10" s="13"/>
      <x:c r="J10" s="17" t="str">
        <x:f>IF(OR(NOT(ISNUMBER(G10)),NOT(ISNUMBER(H10))),"未测",IF(H10=0,"无适用样本",IF(OR(G10&lt;0,G10&gt;H10),"输入有误",G10/H10)))</x:f>
        <x:v>未测</x:v>
      </x:c>
      <x:c r="K10" s="9" t="str">
        <x:f>IF(J10="未测","未测",IF(J10="无适用样本","无适用样本",IF(J10="输入有误","输入有误",IF(OR(NOT(ISNUMBER(H10)),H10&lt;O10),"样本不足",IF(NOT(ISNUMBER(F10)),"目标缺失",IF(L10="","待证据",IF(E10="&gt;=",IF(J10&gt;=F10,"达标","未达标"),IF(J10&lt;=F10,"达标","未达标"))))))))</x:f>
        <x:v>未测</x:v>
      </x:c>
      <x:c r="L10" s="13"/>
      <x:c r="M10" s="9" t="str">
        <x:v>店长 每店一岗</x:v>
      </x:c>
      <x:c r="N10" s="9" t="str">
        <x:v>每店每周</x:v>
      </x:c>
      <x:c r="O10" s="9" t="n">
        <x:v>20</x:v>
      </x:c>
    </x:row>
    <x:row r="11" ht="66" customHeight="1">
      <x:c r="A11" s="12" t="str">
        <x:v>K06</x:v>
      </x:c>
      <x:c r="B11" s="12" t="str">
        <x:v>W1</x:v>
      </x:c>
      <x:c r="C11" s="12" t="str">
        <x:v>线索信息完整率</x:v>
      </x:c>
      <x:c r="D11" s="12" t="str">
        <x:v>ratio</x:v>
      </x:c>
      <x:c r="E11" s="12" t="str">
        <x:v>&gt;=</x:v>
      </x:c>
      <x:c r="F11" s="16" t="n">
        <x:v>0.95</x:v>
      </x:c>
      <x:c r="G11" s="13"/>
      <x:c r="H11" s="13"/>
      <x:c r="I11" s="13"/>
      <x:c r="J11" s="18" t="str">
        <x:f>IF(OR(NOT(ISNUMBER(G11)),NOT(ISNUMBER(H11))),"未测",IF(H11=0,"无适用样本",IF(OR(G11&lt;0,G11&gt;H11),"输入有误",G11/H11)))</x:f>
        <x:v>未测</x:v>
      </x:c>
      <x:c r="K11" s="12" t="str">
        <x:f>IF(J11="未测","未测",IF(J11="无适用样本","无适用样本",IF(J11="输入有误","输入有误",IF(OR(NOT(ISNUMBER(H11)),H11&lt;O11),"样本不足",IF(NOT(ISNUMBER(F11)),"目标缺失",IF(L11="","待证据",IF(E11="&gt;=",IF(J11&gt;=F11,"达标","未达标"),IF(J11&lt;=F11,"达标","未达标"))))))))</x:f>
        <x:v>未测</x:v>
      </x:c>
      <x:c r="L11" s="13"/>
      <x:c r="M11" s="12" t="str">
        <x:v>店长 每店一岗</x:v>
      </x:c>
      <x:c r="N11" s="12" t="str">
        <x:v>每周</x:v>
      </x:c>
      <x:c r="O11" s="12" t="n">
        <x:v>10</x:v>
      </x:c>
    </x:row>
    <x:row r="12" ht="66" customHeight="1">
      <x:c r="A12" s="9" t="str">
        <x:v>K07</x:v>
      </x:c>
      <x:c r="B12" s="9" t="str">
        <x:v>W2</x:v>
      </x:c>
      <x:c r="C12" s="9" t="str">
        <x:v>关键UAT通过率</x:v>
      </x:c>
      <x:c r="D12" s="9" t="str">
        <x:v>ratio</x:v>
      </x:c>
      <x:c r="E12" s="9" t="str">
        <x:v>&gt;=</x:v>
      </x:c>
      <x:c r="F12" s="16" t="n">
        <x:v>0.95</x:v>
      </x:c>
      <x:c r="G12" s="13"/>
      <x:c r="H12" s="13"/>
      <x:c r="I12" s="13"/>
      <x:c r="J12" s="17" t="str">
        <x:f>IF(OR(NOT(ISNUMBER(G12)),NOT(ISNUMBER(H12))),"未测",IF(H12=0,"无适用样本",IF(OR(G12&lt;0,G12&gt;H12),"输入有误",G12/H12)))</x:f>
        <x:v>未测</x:v>
      </x:c>
      <x:c r="K12" s="9" t="str">
        <x:f>IF(J12="未测","未测",IF(J12="无适用样本","无适用样本",IF(J12="输入有误","输入有误",IF(OR(NOT(ISNUMBER(H12)),H12&lt;O12),"样本不足",IF(NOT(ISNUMBER(F12)),"目标缺失",IF(L12="","待证据",IF(E12="&gt;=",IF(J12&gt;=F12,"达标","未达标"),IF(J12&lt;=F12,"达标","未达标"))))))))</x:f>
        <x:v>未测</x:v>
      </x:c>
      <x:c r="L12" s="13"/>
      <x:c r="M12" s="9" t="str">
        <x:v>质量与验收负责人</x:v>
      </x:c>
      <x:c r="N12" s="9" t="str">
        <x:v>每版本</x:v>
      </x:c>
      <x:c r="O12" s="9" t="n">
        <x:v>20</x:v>
      </x:c>
    </x:row>
    <x:row r="13" ht="66" customHeight="1">
      <x:c r="A13" s="12" t="str">
        <x:v>K08</x:v>
      </x:c>
      <x:c r="B13" s="12" t="str">
        <x:v>W2</x:v>
      </x:c>
      <x:c r="C13" s="12" t="str">
        <x:v>严重未关闭缺陷数</x:v>
      </x:c>
      <x:c r="D13" s="12" t="str">
        <x:v>count</x:v>
      </x:c>
      <x:c r="E13" s="12" t="str">
        <x:v>&lt;=</x:v>
      </x:c>
      <x:c r="F13" s="19" t="n">
        <x:v>0</x:v>
      </x:c>
      <x:c r="G13" s="13"/>
      <x:c r="H13" s="13"/>
      <x:c r="I13" s="13"/>
      <x:c r="J13" s="20" t="str">
        <x:f>IF(NOT(ISNUMBER(G13)),"未测",IF(G13&lt;0,"输入有误",G13))</x:f>
        <x:v>未测</x:v>
      </x:c>
      <x:c r="K13" s="12" t="str">
        <x:f>IF(J13="未测","未测",IF(J13="无适用样本","无适用样本",IF(J13="输入有误","输入有误",IF(OR(NOT(ISNUMBER(I13)),I13&lt;O13),"样本不足",IF(NOT(ISNUMBER(F13)),"目标缺失",IF(L13="","待证据",IF(E13="&gt;=",IF(J13&gt;=F13,"达标","未达标"),IF(J13&lt;=F13,"达标","未达标"))))))))</x:f>
        <x:v>未测</x:v>
      </x:c>
      <x:c r="L13" s="13"/>
      <x:c r="M13" s="12" t="str">
        <x:v>技术负责人</x:v>
      </x:c>
      <x:c r="N13" s="12" t="str">
        <x:v>发布前</x:v>
      </x:c>
      <x:c r="O13" s="12" t="n">
        <x:v>1</x:v>
      </x:c>
    </x:row>
    <x:row r="14" ht="66" customHeight="1">
      <x:c r="A14" s="9" t="str">
        <x:v>K09</x:v>
      </x:c>
      <x:c r="B14" s="9" t="str">
        <x:v>W2</x:v>
      </x:c>
      <x:c r="C14" s="9" t="str">
        <x:v>备份恢复演练通过数</x:v>
      </x:c>
      <x:c r="D14" s="9" t="str">
        <x:v>count</x:v>
      </x:c>
      <x:c r="E14" s="9" t="str">
        <x:v>&gt;=</x:v>
      </x:c>
      <x:c r="F14" s="19" t="n">
        <x:v>1</x:v>
      </x:c>
      <x:c r="G14" s="13"/>
      <x:c r="H14" s="13"/>
      <x:c r="I14" s="13"/>
      <x:c r="J14" s="21" t="str">
        <x:f>IF(NOT(ISNUMBER(G14)),"未测",IF(G14&lt;0,"输入有误",G14))</x:f>
        <x:v>未测</x:v>
      </x:c>
      <x:c r="K14" s="9" t="str">
        <x:f>IF(J14="未测","未测",IF(J14="无适用样本","无适用样本",IF(J14="输入有误","输入有误",IF(OR(NOT(ISNUMBER(I14)),I14&lt;O14),"样本不足",IF(NOT(ISNUMBER(F14)),"目标缺失",IF(L14="","待证据",IF(E14="&gt;=",IF(J14&gt;=F14,"达标","未达标"),IF(J14&lt;=F14,"达标","未达标"))))))))</x:f>
        <x:v>未测</x:v>
      </x:c>
      <x:c r="L14" s="13"/>
      <x:c r="M14" s="9" t="str">
        <x:v>技术负责人</x:v>
      </x:c>
      <x:c r="N14" s="9" t="str">
        <x:v>M4与M6</x:v>
      </x:c>
      <x:c r="O14" s="9" t="n">
        <x:v>1</x:v>
      </x:c>
    </x:row>
    <x:row r="15" ht="66" customHeight="1">
      <x:c r="A15" s="12" t="str">
        <x:v>K10</x:v>
      </x:c>
      <x:c r="B15" s="12" t="str">
        <x:v>W3</x:v>
      </x:c>
      <x:c r="C15" s="12" t="str">
        <x:v>有效控制物理完成率</x:v>
      </x:c>
      <x:c r="D15" s="12" t="str">
        <x:v>ratio</x:v>
      </x:c>
      <x:c r="E15" s="12" t="str">
        <x:v>&gt;=</x:v>
      </x:c>
      <x:c r="F15" s="16" t="n">
        <x:v>0.98</x:v>
      </x:c>
      <x:c r="G15" s="13"/>
      <x:c r="H15" s="13"/>
      <x:c r="I15" s="13"/>
      <x:c r="J15" s="18" t="str">
        <x:f>IF(OR(NOT(ISNUMBER(G15)),NOT(ISNUMBER(H15))),"未测",IF(H15=0,"无适用样本",IF(OR(G15&lt;0,G15&gt;H15),"输入有误",G15/H15)))</x:f>
        <x:v>未测</x:v>
      </x:c>
      <x:c r="K15" s="12" t="str">
        <x:f>IF(J15="未测","未测",IF(J15="无适用样本","无适用样本",IF(J15="输入有误","输入有误",IF(OR(NOT(ISNUMBER(H15)),H15&lt;O15),"样本不足",IF(NOT(ISNUMBER(F15)),"目标缺失",IF(L15="","待证据",IF(E15="&gt;=",IF(J15&gt;=F15,"达标","未达标"),IF(J15&lt;=F15,"达标","未达标"))))))))</x:f>
        <x:v>未测</x:v>
      </x:c>
      <x:c r="L15" s="13"/>
      <x:c r="M15" s="12" t="str">
        <x:v>物联网与语音工程师</x:v>
      </x:c>
      <x:c r="N15" s="12" t="str">
        <x:v>M6及每周</x:v>
      </x:c>
      <x:c r="O15" s="12" t="n">
        <x:v>100</x:v>
      </x:c>
    </x:row>
    <x:row r="16" ht="66" customHeight="1">
      <x:c r="A16" s="9" t="str">
        <x:v>K11</x:v>
      </x:c>
      <x:c r="B16" s="9" t="str">
        <x:v>W3</x:v>
      </x:c>
      <x:c r="C16" s="9" t="str">
        <x:v>语音物理完成率</x:v>
      </x:c>
      <x:c r="D16" s="9" t="str">
        <x:v>ratio</x:v>
      </x:c>
      <x:c r="E16" s="9" t="str">
        <x:v>&gt;=</x:v>
      </x:c>
      <x:c r="F16" s="16" t="n">
        <x:v>0.95</x:v>
      </x:c>
      <x:c r="G16" s="13"/>
      <x:c r="H16" s="13"/>
      <x:c r="I16" s="13"/>
      <x:c r="J16" s="17" t="str">
        <x:f>IF(OR(NOT(ISNUMBER(G16)),NOT(ISNUMBER(H16))),"未测",IF(H16=0,"无适用样本",IF(OR(G16&lt;0,G16&gt;H16),"输入有误",G16/H16)))</x:f>
        <x:v>未测</x:v>
      </x:c>
      <x:c r="K16" s="9" t="str">
        <x:f>IF(J16="未测","未测",IF(J16="无适用样本","无适用样本",IF(J16="输入有误","输入有误",IF(OR(NOT(ISNUMBER(H16)),H16&lt;O16),"样本不足",IF(NOT(ISNUMBER(F16)),"目标缺失",IF(L16="","待证据",IF(E16="&gt;=",IF(J16&gt;=F16,"达标","未达标"),IF(J16&lt;=F16,"达标","未达标"))))))))</x:f>
        <x:v>未测</x:v>
      </x:c>
      <x:c r="L16" s="13"/>
      <x:c r="M16" s="9" t="str">
        <x:v>物联网与语音工程师</x:v>
      </x:c>
      <x:c r="N16" s="9" t="str">
        <x:v>M4与每版本</x:v>
      </x:c>
      <x:c r="O16" s="9" t="n">
        <x:v>200</x:v>
      </x:c>
    </x:row>
    <x:row r="17" ht="66" customHeight="1">
      <x:c r="A17" s="12" t="str">
        <x:v>K12</x:v>
      </x:c>
      <x:c r="B17" s="12" t="str">
        <x:v>W3</x:v>
      </x:c>
      <x:c r="C17" s="12" t="str">
        <x:v>危险或越权执行次数</x:v>
      </x:c>
      <x:c r="D17" s="12" t="str">
        <x:v>count</x:v>
      </x:c>
      <x:c r="E17" s="12" t="str">
        <x:v>&lt;=</x:v>
      </x:c>
      <x:c r="F17" s="19" t="n">
        <x:v>0</x:v>
      </x:c>
      <x:c r="G17" s="13"/>
      <x:c r="H17" s="13"/>
      <x:c r="I17" s="13"/>
      <x:c r="J17" s="20" t="str">
        <x:f>IF(NOT(ISNUMBER(G17)),"未测",IF(G17&lt;0,"输入有误",G17))</x:f>
        <x:v>未测</x:v>
      </x:c>
      <x:c r="K17" s="12" t="str">
        <x:f>IF(J17="未测","未测",IF(J17="无适用样本","无适用样本",IF(J17="输入有误","输入有误",IF(OR(NOT(ISNUMBER(I17)),I17&lt;O17),"样本不足",IF(NOT(ISNUMBER(F17)),"目标缺失",IF(L17="","待证据",IF(E17="&gt;=",IF(J17&gt;=F17,"达标","未达标"),IF(J17&lt;=F17,"达标","未达标"))))))))</x:f>
        <x:v>未测</x:v>
      </x:c>
      <x:c r="L17" s="13"/>
      <x:c r="M17" s="12" t="str">
        <x:v>质量与验收负责人</x:v>
      </x:c>
      <x:c r="N17" s="12" t="str">
        <x:v>每版本</x:v>
      </x:c>
      <x:c r="O17" s="12" t="n">
        <x:v>1</x:v>
      </x:c>
    </x:row>
    <x:row r="18" ht="66" customHeight="1">
      <x:c r="A18" s="9" t="str">
        <x:v>K13</x:v>
      </x:c>
      <x:c r="B18" s="9" t="str">
        <x:v>W3</x:v>
      </x:c>
      <x:c r="C18" s="9" t="str">
        <x:v>控制延迟P95秒</x:v>
      </x:c>
      <x:c r="D18" s="9" t="str">
        <x:v>value</x:v>
      </x:c>
      <x:c r="E18" s="9" t="str">
        <x:v>&lt;=</x:v>
      </x:c>
      <x:c r="F18" s="22" t="n">
        <x:v>3</x:v>
      </x:c>
      <x:c r="G18" s="13"/>
      <x:c r="H18" s="13"/>
      <x:c r="I18" s="13"/>
      <x:c r="J18" s="23" t="str">
        <x:f>IF(NOT(ISNUMBER(G18)),"未测",IF(G18&lt;0,"输入有误",G18))</x:f>
        <x:v>未测</x:v>
      </x:c>
      <x:c r="K18" s="9" t="str">
        <x:f>IF(J18="未测","未测",IF(J18="无适用样本","无适用样本",IF(J18="输入有误","输入有误",IF(OR(NOT(ISNUMBER(I18)),I18&lt;O18),"样本不足",IF(NOT(ISNUMBER(F18)),"目标缺失",IF(L18="","待证据",IF(E18="&gt;=",IF(J18&gt;=F18,"达标","未达标"),IF(J18&lt;=F18,"达标","未达标"))))))))</x:f>
        <x:v>未测</x:v>
      </x:c>
      <x:c r="L18" s="13"/>
      <x:c r="M18" s="9" t="str">
        <x:v>物联网与语音工程师</x:v>
      </x:c>
      <x:c r="N18" s="9" t="str">
        <x:v>每周</x:v>
      </x:c>
      <x:c r="O18" s="9" t="n">
        <x:v>100</x:v>
      </x:c>
    </x:row>
    <x:row r="19" ht="66" customHeight="1">
      <x:c r="A19" s="12" t="str">
        <x:v>K14</x:v>
      </x:c>
      <x:c r="B19" s="12" t="str">
        <x:v>W4</x:v>
      </x:c>
      <x:c r="C19" s="12" t="str">
        <x:v>联合试点验收数</x:v>
      </x:c>
      <x:c r="D19" s="12" t="str">
        <x:v>count</x:v>
      </x:c>
      <x:c r="E19" s="12" t="str">
        <x:v>&gt;=</x:v>
      </x:c>
      <x:c r="F19" s="19" t="n">
        <x:v>1</x:v>
      </x:c>
      <x:c r="G19" s="13"/>
      <x:c r="H19" s="13"/>
      <x:c r="I19" s="13"/>
      <x:c r="J19" s="20" t="str">
        <x:f>IF(NOT(ISNUMBER(G19)),"未测",IF(G19&lt;0,"输入有误",G19))</x:f>
        <x:v>未测</x:v>
      </x:c>
      <x:c r="K19" s="12" t="str">
        <x:f>IF(J19="未测","未测",IF(J19="无适用样本","无适用样本",IF(J19="输入有误","输入有误",IF(OR(NOT(ISNUMBER(I19)),I19&lt;O19),"样本不足",IF(NOT(ISNUMBER(F19)),"目标缺失",IF(L19="","待证据",IF(E19="&gt;=",IF(J19&gt;=F19,"达标","未达标"),IF(J19&lt;=F19,"达标","未达标"))))))))</x:f>
        <x:v>未测</x:v>
      </x:c>
      <x:c r="L19" s="13"/>
      <x:c r="M19" s="12" t="str">
        <x:v>战略合作负责人</x:v>
      </x:c>
      <x:c r="N19" s="12" t="str">
        <x:v>M4至M6</x:v>
      </x:c>
      <x:c r="O19" s="12" t="n">
        <x:v>1</x:v>
      </x:c>
    </x:row>
    <x:row r="20" ht="66" customHeight="1">
      <x:c r="A20" s="9" t="str">
        <x:v>K15</x:v>
      </x:c>
      <x:c r="B20" s="9" t="str">
        <x:v>W4</x:v>
      </x:c>
      <x:c r="C20" s="9" t="str">
        <x:v>合作协议责任条款完整率</x:v>
      </x:c>
      <x:c r="D20" s="9" t="str">
        <x:v>ratio</x:v>
      </x:c>
      <x:c r="E20" s="9" t="str">
        <x:v>&gt;=</x:v>
      </x:c>
      <x:c r="F20" s="16" t="n">
        <x:v>1</x:v>
      </x:c>
      <x:c r="G20" s="13"/>
      <x:c r="H20" s="13"/>
      <x:c r="I20" s="13"/>
      <x:c r="J20" s="17" t="str">
        <x:f>IF(OR(NOT(ISNUMBER(G20)),NOT(ISNUMBER(H20))),"未测",IF(H20=0,"无适用样本",IF(OR(G20&lt;0,G20&gt;H20),"输入有误",G20/H20)))</x:f>
        <x:v>未测</x:v>
      </x:c>
      <x:c r="K20" s="9" t="str">
        <x:f>IF(J20="未测","未测",IF(J20="无适用样本","无适用样本",IF(J20="输入有误","输入有误",IF(OR(NOT(ISNUMBER(H20)),H20&lt;O20),"样本不足",IF(NOT(ISNUMBER(F20)),"目标缺失",IF(L20="","待证据",IF(E20="&gt;=",IF(J20&gt;=F20,"达标","未达标"),IF(J20&lt;=F20,"达标","未达标"))))))))</x:f>
        <x:v>未测</x:v>
      </x:c>
      <x:c r="L20" s="13"/>
      <x:c r="M20" s="9" t="str">
        <x:v>加拿大法务与合规顾问</x:v>
      </x:c>
      <x:c r="N20" s="9" t="str">
        <x:v>签约前</x:v>
      </x:c>
      <x:c r="O20" s="9" t="n">
        <x:v>1</x:v>
      </x:c>
    </x:row>
    <x:row r="21" ht="66" customHeight="1">
      <x:c r="A21" s="12" t="str">
        <x:v>K16</x:v>
      </x:c>
      <x:c r="B21" s="12" t="str">
        <x:v>W5</x:v>
      </x:c>
      <x:c r="C21" s="12" t="str">
        <x:v>阶段资料完整率</x:v>
      </x:c>
      <x:c r="D21" s="12" t="str">
        <x:v>ratio</x:v>
      </x:c>
      <x:c r="E21" s="12" t="str">
        <x:v>&gt;=</x:v>
      </x:c>
      <x:c r="F21" s="16" t="n">
        <x:v>1</x:v>
      </x:c>
      <x:c r="G21" s="13"/>
      <x:c r="H21" s="13"/>
      <x:c r="I21" s="13"/>
      <x:c r="J21" s="18" t="str">
        <x:f>IF(OR(NOT(ISNUMBER(G21)),NOT(ISNUMBER(H21))),"未测",IF(H21=0,"无适用样本",IF(OR(G21&lt;0,G21&gt;H21),"输入有误",G21/H21)))</x:f>
        <x:v>未测</x:v>
      </x:c>
      <x:c r="K21" s="12" t="str">
        <x:f>IF(J21="未测","未测",IF(J21="无适用样本","无适用样本",IF(J21="输入有误","输入有误",IF(OR(NOT(ISNUMBER(H21)),H21&lt;O21),"样本不足",IF(NOT(ISNUMBER(F21)),"目标缺失",IF(L21="","待证据",IF(E21="&gt;=",IF(J21&gt;=F21,"达标","未达标"),IF(J21&lt;=F21,"达标","未达标"))))))))</x:f>
        <x:v>未测</x:v>
      </x:c>
      <x:c r="L21" s="13"/>
      <x:c r="M21" s="12" t="str">
        <x:v>BC PNP持牌移民专业顾问</x:v>
      </x:c>
      <x:c r="N21" s="12" t="str">
        <x:v>月度</x:v>
      </x:c>
      <x:c r="O21" s="12" t="n">
        <x:v>1</x:v>
      </x:c>
    </x:row>
    <x:row r="22" ht="66" customHeight="1">
      <x:c r="A22" s="9" t="str">
        <x:v>K17</x:v>
      </x:c>
      <x:c r="B22" s="9" t="str">
        <x:v>W5</x:v>
      </x:c>
      <x:c r="C22" s="9" t="str">
        <x:v>经营支出可追溯率</x:v>
      </x:c>
      <x:c r="D22" s="9" t="str">
        <x:v>ratio</x:v>
      </x:c>
      <x:c r="E22" s="9" t="str">
        <x:v>&gt;=</x:v>
      </x:c>
      <x:c r="F22" s="16" t="n">
        <x:v>1</x:v>
      </x:c>
      <x:c r="G22" s="13"/>
      <x:c r="H22" s="13"/>
      <x:c r="I22" s="13"/>
      <x:c r="J22" s="17" t="str">
        <x:f>IF(OR(NOT(ISNUMBER(G22)),NOT(ISNUMBER(H22))),"未测",IF(H22=0,"无适用样本",IF(OR(G22&lt;0,G22&gt;H22),"输入有误",G22/H22)))</x:f>
        <x:v>未测</x:v>
      </x:c>
      <x:c r="K22" s="9" t="str">
        <x:f>IF(J22="未测","未测",IF(J22="无适用样本","无适用样本",IF(J22="输入有误","输入有误",IF(OR(NOT(ISNUMBER(H22)),H22&lt;O22),"样本不足",IF(NOT(ISNUMBER(F22)),"目标缺失",IF(L22="","待证据",IF(E22="&gt;=",IF(J22&gt;=F22,"达标","未达标"),IF(J22&lt;=F22,"达标","未达标"))))))))</x:f>
        <x:v>未测</x:v>
      </x:c>
      <x:c r="L22" s="13"/>
      <x:c r="M22" s="9" t="str">
        <x:v>财务与供应链金融负责人</x:v>
      </x:c>
      <x:c r="N22" s="9" t="str">
        <x:v>月度</x:v>
      </x:c>
      <x:c r="O22" s="9" t="n">
        <x:v>1</x:v>
      </x:c>
    </x:row>
    <x:row r="23" ht="66" customHeight="1">
      <x:c r="A23" s="12" t="str">
        <x:v>K18</x:v>
      </x:c>
      <x:c r="B23" s="12" t="str">
        <x:v>W6</x:v>
      </x:c>
      <x:c r="C23" s="12" t="str">
        <x:v>候选SKU样品评审数</x:v>
      </x:c>
      <x:c r="D23" s="12" t="str">
        <x:v>count</x:v>
      </x:c>
      <x:c r="E23" s="12" t="str">
        <x:v>&gt;=</x:v>
      </x:c>
      <x:c r="F23" s="19" t="n">
        <x:v>5</x:v>
      </x:c>
      <x:c r="G23" s="13"/>
      <x:c r="H23" s="13"/>
      <x:c r="I23" s="13"/>
      <x:c r="J23" s="20" t="str">
        <x:f>IF(NOT(ISNUMBER(G23)),"未测",IF(G23&lt;0,"输入有误",G23))</x:f>
        <x:v>未测</x:v>
      </x:c>
      <x:c r="K23" s="12" t="str">
        <x:f>IF(J23="未测","未测",IF(J23="无适用样本","无适用样本",IF(J23="输入有误","输入有误",IF(OR(NOT(ISNUMBER(I23)),I23&lt;O23),"样本不足",IF(NOT(ISNUMBER(F23)),"目标缺失",IF(L23="","待证据",IF(E23="&gt;=",IF(J23&gt;=F23,"达标","未达标"),IF(J23&lt;=F23,"达标","未达标"))))))))</x:f>
        <x:v>未测</x:v>
      </x:c>
      <x:c r="L23" s="13"/>
      <x:c r="M23" s="12" t="str">
        <x:v>采购与供应链负责人</x:v>
      </x:c>
      <x:c r="N23" s="12" t="str">
        <x:v>M2</x:v>
      </x:c>
      <x:c r="O23" s="12" t="n">
        <x:v>1</x:v>
      </x:c>
    </x:row>
    <x:row r="24" ht="66" customHeight="1">
      <x:c r="A24" s="9" t="str">
        <x:v>K19</x:v>
      </x:c>
      <x:c r="B24" s="9" t="str">
        <x:v>W6</x:v>
      </x:c>
      <x:c r="C24" s="9" t="str">
        <x:v>售后首次响应达标率</x:v>
      </x:c>
      <x:c r="D24" s="9" t="str">
        <x:v>ratio</x:v>
      </x:c>
      <x:c r="E24" s="9" t="str">
        <x:v>&gt;=</x:v>
      </x:c>
      <x:c r="F24" s="16" t="n">
        <x:v>0.95</x:v>
      </x:c>
      <x:c r="G24" s="13"/>
      <x:c r="H24" s="13"/>
      <x:c r="I24" s="13"/>
      <x:c r="J24" s="17" t="str">
        <x:f>IF(OR(NOT(ISNUMBER(G24)),NOT(ISNUMBER(H24))),"未测",IF(H24=0,"无适用样本",IF(OR(G24&lt;0,G24&gt;H24),"输入有误",G24/H24)))</x:f>
        <x:v>未测</x:v>
      </x:c>
      <x:c r="K24" s="9" t="str">
        <x:f>IF(J24="未测","未测",IF(J24="无适用样本","无适用样本",IF(J24="输入有误","输入有误",IF(OR(NOT(ISNUMBER(H24)),H24&lt;O24),"样本不足",IF(NOT(ISNUMBER(F24)),"目标缺失",IF(L24="","待证据",IF(E24="&gt;=",IF(J24&gt;=F24,"达标","未达标"),IF(J24&lt;=F24,"达标","未达标"))))))))</x:f>
        <x:v>未测</x:v>
      </x:c>
      <x:c r="L24" s="13"/>
      <x:c r="M24" s="9" t="str">
        <x:v>安装与售后技术负责人</x:v>
      </x:c>
      <x:c r="N24" s="9" t="str">
        <x:v>每周</x:v>
      </x:c>
      <x:c r="O24" s="9" t="n">
        <x:v>10</x:v>
      </x:c>
    </x:row>
    <x:row r="25" ht="66" customHeight="1">
      <x:c r="A25" s="12" t="str">
        <x:v>K20</x:v>
      </x:c>
      <x:c r="B25" s="12" t="str">
        <x:v>W6</x:v>
      </x:c>
      <x:c r="C25" s="12" t="str">
        <x:v>首次修复成功率</x:v>
      </x:c>
      <x:c r="D25" s="12" t="str">
        <x:v>ratio</x:v>
      </x:c>
      <x:c r="E25" s="12" t="str">
        <x:v>&gt;=</x:v>
      </x:c>
      <x:c r="F25" s="16" t="n">
        <x:v>0.85</x:v>
      </x:c>
      <x:c r="G25" s="13"/>
      <x:c r="H25" s="13"/>
      <x:c r="I25" s="13"/>
      <x:c r="J25" s="18" t="str">
        <x:f>IF(OR(NOT(ISNUMBER(G25)),NOT(ISNUMBER(H25))),"未测",IF(H25=0,"无适用样本",IF(OR(G25&lt;0,G25&gt;H25),"输入有误",G25/H25)))</x:f>
        <x:v>未测</x:v>
      </x:c>
      <x:c r="K25" s="12" t="str">
        <x:f>IF(J25="未测","未测",IF(J25="无适用样本","无适用样本",IF(J25="输入有误","输入有误",IF(OR(NOT(ISNUMBER(H25)),H25&lt;O25),"样本不足",IF(NOT(ISNUMBER(F25)),"目标缺失",IF(L25="","待证据",IF(E25="&gt;=",IF(J25&gt;=F25,"达标","未达标"),IF(J25&lt;=F25,"达标","未达标"))))))))</x:f>
        <x:v>未测</x:v>
      </x:c>
      <x:c r="L25" s="13"/>
      <x:c r="M25" s="12" t="str">
        <x:v>安装与售后技术负责人</x:v>
      </x:c>
      <x:c r="N25" s="12" t="str">
        <x:v>月度</x:v>
      </x:c>
      <x:c r="O25" s="12" t="n">
        <x:v>10</x:v>
      </x:c>
    </x:row>
    <x:row r="26" ht="66" customHeight="1">
      <x:c r="A26" s="9" t="str">
        <x:v>K21</x:v>
      </x:c>
      <x:c r="B26" s="9" t="str">
        <x:v>W6</x:v>
      </x:c>
      <x:c r="C26" s="9" t="str">
        <x:v>到货验收合格率</x:v>
      </x:c>
      <x:c r="D26" s="9" t="str">
        <x:v>ratio</x:v>
      </x:c>
      <x:c r="E26" s="9" t="str">
        <x:v>&gt;=</x:v>
      </x:c>
      <x:c r="F26" s="16" t="n">
        <x:v>0.98</x:v>
      </x:c>
      <x:c r="G26" s="13"/>
      <x:c r="H26" s="13"/>
      <x:c r="I26" s="13"/>
      <x:c r="J26" s="17" t="str">
        <x:f>IF(OR(NOT(ISNUMBER(G26)),NOT(ISNUMBER(H26))),"未测",IF(H26=0,"无适用样本",IF(OR(G26&lt;0,G26&gt;H26),"输入有误",G26/H26)))</x:f>
        <x:v>未测</x:v>
      </x:c>
      <x:c r="K26" s="9" t="str">
        <x:f>IF(J26="未测","未测",IF(J26="无适用样本","无适用样本",IF(J26="输入有误","输入有误",IF(OR(NOT(ISNUMBER(H26)),H26&lt;O26),"样本不足",IF(NOT(ISNUMBER(F26)),"目标缺失",IF(L26="","待证据",IF(E26="&gt;=",IF(J26&gt;=F26,"达标","未达标"),IF(J26&lt;=F26,"达标","未达标"))))))))</x:f>
        <x:v>未测</x:v>
      </x:c>
      <x:c r="L26" s="13"/>
      <x:c r="M26" s="9" t="str">
        <x:v>采购与供应链负责人</x:v>
      </x:c>
      <x:c r="N26" s="9" t="str">
        <x:v>每批次</x:v>
      </x:c>
      <x:c r="O26" s="9" t="n">
        <x:v>20</x:v>
      </x:c>
    </x:row>
    <x:row r="27" ht="66" customHeight="1">
      <x:c r="A27" s="12" t="str">
        <x:v>K22</x:v>
      </x:c>
      <x:c r="B27" s="12" t="str">
        <x:v>W7</x:v>
      </x:c>
      <x:c r="C27" s="12" t="str">
        <x:v>融资交易对账一致率</x:v>
      </x:c>
      <x:c r="D27" s="12" t="str">
        <x:v>ratio</x:v>
      </x:c>
      <x:c r="E27" s="12" t="str">
        <x:v>&gt;=</x:v>
      </x:c>
      <x:c r="F27" s="16" t="n">
        <x:v>1</x:v>
      </x:c>
      <x:c r="G27" s="13"/>
      <x:c r="H27" s="13"/>
      <x:c r="I27" s="13"/>
      <x:c r="J27" s="18" t="str">
        <x:f>IF(OR(NOT(ISNUMBER(G27)),NOT(ISNUMBER(H27))),"未测",IF(H27=0,"无适用样本",IF(OR(G27&lt;0,G27&gt;H27),"输入有误",G27/H27)))</x:f>
        <x:v>未测</x:v>
      </x:c>
      <x:c r="K27" s="12" t="str">
        <x:f>IF(J27="未测","未测",IF(J27="无适用样本","无适用样本",IF(J27="输入有误","输入有误",IF(OR(NOT(ISNUMBER(H27)),H27&lt;O27),"样本不足",IF(NOT(ISNUMBER(F27)),"目标缺失",IF(L27="","待证据",IF(E27="&gt;=",IF(J27&gt;=F27,"达标","未达标"),IF(J27&lt;=F27,"达标","未达标"))))))))</x:f>
        <x:v>未测</x:v>
      </x:c>
      <x:c r="L27" s="13"/>
      <x:c r="M27" s="12" t="str">
        <x:v>财务与供应链金融负责人</x:v>
      </x:c>
      <x:c r="N27" s="12" t="str">
        <x:v>每节点</x:v>
      </x:c>
      <x:c r="O27" s="12" t="n">
        <x:v>1</x:v>
      </x:c>
    </x:row>
    <x:row r="28" ht="66" customHeight="1">
      <x:c r="A28" s="9" t="str">
        <x:v>K23</x:v>
      </x:c>
      <x:c r="B28" s="9" t="str">
        <x:v>W7</x:v>
      </x:c>
      <x:c r="C28" s="9" t="str">
        <x:v>融资付款逾期笔数</x:v>
      </x:c>
      <x:c r="D28" s="9" t="str">
        <x:v>count</x:v>
      </x:c>
      <x:c r="E28" s="9" t="str">
        <x:v>&lt;=</x:v>
      </x:c>
      <x:c r="F28" s="19" t="n">
        <x:v>0</x:v>
      </x:c>
      <x:c r="G28" s="13"/>
      <x:c r="H28" s="13"/>
      <x:c r="I28" s="13"/>
      <x:c r="J28" s="21" t="str">
        <x:f>IF(NOT(ISNUMBER(G28)),"未测",IF(G28&lt;0,"输入有误",G28))</x:f>
        <x:v>未测</x:v>
      </x:c>
      <x:c r="K28" s="9" t="str">
        <x:f>IF(J28="未测","未测",IF(J28="无适用样本","无适用样本",IF(J28="输入有误","输入有误",IF(OR(NOT(ISNUMBER(I28)),I28&lt;O28),"样本不足",IF(NOT(ISNUMBER(F28)),"目标缺失",IF(L28="","待证据",IF(E28="&gt;=",IF(J28&gt;=F28,"达标","未达标"),IF(J28&lt;=F28,"达标","未达标"))))))))</x:f>
        <x:v>未测</x:v>
      </x:c>
      <x:c r="L28" s="13"/>
      <x:c r="M28" s="9" t="str">
        <x:v>财务与供应链金融负责人</x:v>
      </x:c>
      <x:c r="N28" s="9" t="str">
        <x:v>每周</x:v>
      </x:c>
      <x:c r="O28" s="9" t="n">
        <x:v>1</x:v>
      </x:c>
    </x:row>
    <x:row r="29" ht="66" customHeight="1">
      <x:c r="A29" s="12" t="str">
        <x:v>K24</x:v>
      </x:c>
      <x:c r="B29" s="12" t="str">
        <x:v>W7</x:v>
      </x:c>
      <x:c r="C29" s="12" t="str">
        <x:v>融资完整周期验收数</x:v>
      </x:c>
      <x:c r="D29" s="12" t="str">
        <x:v>count</x:v>
      </x:c>
      <x:c r="E29" s="12" t="str">
        <x:v>&gt;=</x:v>
      </x:c>
      <x:c r="F29" s="19" t="n">
        <x:v>1</x:v>
      </x:c>
      <x:c r="G29" s="13"/>
      <x:c r="H29" s="13"/>
      <x:c r="I29" s="13"/>
      <x:c r="J29" s="20" t="str">
        <x:f>IF(NOT(ISNUMBER(G29)),"未测",IF(G29&lt;0,"输入有误",G29))</x:f>
        <x:v>未测</x:v>
      </x:c>
      <x:c r="K29" s="12" t="str">
        <x:f>IF(J29="未测","未测",IF(J29="无适用样本","无适用样本",IF(J29="输入有误","输入有误",IF(OR(NOT(ISNUMBER(I29)),I29&lt;O29),"样本不足",IF(NOT(ISNUMBER(F29)),"目标缺失",IF(L29="","待证据",IF(E29="&gt;=",IF(J29&gt;=F29,"达标","未达标"),IF(J29&lt;=F29,"达标","未达标"))))))))</x:f>
        <x:v>未测</x:v>
      </x:c>
      <x:c r="L29" s="13"/>
      <x:c r="M29" s="12" t="str">
        <x:v>财务与供应链金融负责人</x:v>
      </x:c>
      <x:c r="N29" s="12" t="str">
        <x:v>按合同到期</x:v>
      </x:c>
      <x:c r="O29" s="12" t="n">
        <x:v>1</x:v>
      </x:c>
    </x:row>
    <x:row r="30" ht="24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</x:row>
  </x:sheetData>
  <x:conditionalFormatting sqref="K6:K29">
    <x:cfRule type="containsText" dxfId="9" priority="1" operator="containsText" text="未达标"/>
    <x:cfRule type="containsText" dxfId="10" priority="2" operator="containsText" text="样本不足"/>
  </x:conditionalFormatting>
  <x:pageMargins left="0.7" right="0.7" top="0.75" bottom="0.75" header="0.3" footer="0.3"/>
  <x:tableParts count="1">
    <x:tablePart xmlns:r="http://schemas.openxmlformats.org/officeDocument/2006/relationships" r:id="Rfeeeaf42903d459b"/>
  </x:tableParts>
</x:worksheet>
</file>

<file path=xl/worksheets/sheet5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13" hidden="0" customWidth="1"/>
    <x:col min="2" max="2" width="30" hidden="0" customWidth="1"/>
    <x:col min="3" max="3" width="24" hidden="0" customWidth="1"/>
    <x:col min="4" max="4" width="25" hidden="0" customWidth="1"/>
    <x:col min="5" max="5" width="61" hidden="0" customWidth="1"/>
    <x:col min="6" max="6" width="17" hidden="0" customWidth="1"/>
    <x:col min="7" max="7" width="20" hidden="0" customWidth="1"/>
    <x:col min="8" max="8" width="20" hidden="0" customWidth="1"/>
    <x:col min="9" max="9" width="20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24" customHeight="1">
      <x:c r="A2" s="3" t="str">
        <x:v>岗位任命与容量</x:v>
      </x:c>
      <x:c r="B2" s="2"/>
      <x:c r="C2" s="2"/>
      <x:c r="D2" s="2"/>
      <x:c r="E2" s="2"/>
      <x:c r="F2" s="2"/>
      <x:c r="G2" s="2"/>
      <x:c r="H2" s="2"/>
      <x:c r="I2" s="2"/>
    </x:row>
    <x:row r="3" ht="24" customHeight="1">
      <x:c r="A3" s="4"/>
      <x:c r="B3" s="4"/>
      <x:c r="C3" s="4"/>
      <x:c r="D3" s="4"/>
      <x:c r="E3" s="4"/>
      <x:c r="F3" s="4"/>
      <x:c r="G3" s="4"/>
      <x:c r="H3" s="4"/>
      <x:c r="I3" s="4"/>
    </x:row>
    <x:row r="4" ht="24" customHeight="1">
      <x:c r="A4" s="2"/>
      <x:c r="B4" s="2"/>
      <x:c r="C4" s="2"/>
      <x:c r="D4" s="2"/>
      <x:c r="E4" s="2"/>
      <x:c r="F4" s="2"/>
      <x:c r="G4" s="2"/>
      <x:c r="H4" s="2"/>
      <x:c r="I4" s="2"/>
    </x:row>
    <x:row r="5" ht="32" customHeight="1">
      <x:c r="A5" s="11" t="str">
        <x:v>岗位代码</x:v>
      </x:c>
      <x:c r="B5" s="11" t="str">
        <x:v>岗位</x:v>
      </x:c>
      <x:c r="C5" s="11" t="str">
        <x:v>部门</x:v>
      </x:c>
      <x:c r="D5" s="11" t="str">
        <x:v>汇报岗位</x:v>
      </x:c>
      <x:c r="E5" s="11" t="str">
        <x:v>主要职责</x:v>
      </x:c>
      <x:c r="F5" s="11" t="str">
        <x:v>配置阶段</x:v>
      </x:c>
      <x:c r="G5" s="11" t="str">
        <x:v>姓名</x:v>
      </x:c>
      <x:c r="H5" s="11" t="str">
        <x:v>备岗</x:v>
      </x:c>
      <x:c r="I5" s="11" t="str">
        <x:v>每周可用工时</x:v>
      </x:c>
    </x:row>
    <x:row r="6" ht="66" customHeight="1">
      <x:c r="A6" s="9" t="str">
        <x:v>CEO</x:v>
      </x:c>
      <x:c r="B6" s="9" t="str">
        <x:v>总经理</x:v>
      </x:c>
      <x:c r="C6" s="9" t="str">
        <x:v>战略与合作</x:v>
      </x:c>
      <x:c r="D6" s="9" t="str">
        <x:v>董事会</x:v>
      </x:c>
      <x:c r="E6" s="9" t="str">
        <x:v>公司设立 股权 战略 合同及预算批准</x:v>
      </x:c>
      <x:c r="F6" s="9" t="str">
        <x:v>M1</x:v>
      </x:c>
      <x:c r="G6" s="13"/>
      <x:c r="H6" s="13"/>
      <x:c r="I6" s="13"/>
    </x:row>
    <x:row r="7" ht="66" customHeight="1">
      <x:c r="A7" s="12" t="str">
        <x:v>COO</x:v>
      </x:c>
      <x:c r="B7" s="12" t="str">
        <x:v>运营负责人</x:v>
      </x:c>
      <x:c r="C7" s="12" t="str">
        <x:v>运营与PMO</x:v>
      </x:c>
      <x:c r="D7" s="12" t="str">
        <x:v>总经理</x:v>
      </x:c>
      <x:c r="E7" s="12" t="str">
        <x:v>统筹七线 资源协调 交付与门店经营</x:v>
      </x:c>
      <x:c r="F7" s="12" t="str">
        <x:v>M1</x:v>
      </x:c>
      <x:c r="G7" s="13"/>
      <x:c r="H7" s="13"/>
      <x:c r="I7" s="13"/>
    </x:row>
    <x:row r="8" ht="66" customHeight="1">
      <x:c r="A8" s="9" t="str">
        <x:v>PMO</x:v>
      </x:c>
      <x:c r="B8" s="9" t="str">
        <x:v>项目管理负责人</x:v>
      </x:c>
      <x:c r="C8" s="9" t="str">
        <x:v>运营与PMO</x:v>
      </x:c>
      <x:c r="D8" s="9" t="str">
        <x:v>运营负责人</x:v>
      </x:c>
      <x:c r="E8" s="9" t="str">
        <x:v>任务基线 依赖 周会 风险 证据归档</x:v>
      </x:c>
      <x:c r="F8" s="9" t="str">
        <x:v>M1</x:v>
      </x:c>
      <x:c r="G8" s="13"/>
      <x:c r="H8" s="13"/>
      <x:c r="I8" s="13"/>
    </x:row>
    <x:row r="9" ht="66" customHeight="1">
      <x:c r="A9" s="12" t="str">
        <x:v>FIN</x:v>
      </x:c>
      <x:c r="B9" s="12" t="str">
        <x:v>财务与供应链金融负责人</x:v>
      </x:c>
      <x:c r="C9" s="12" t="str">
        <x:v>财务与风控</x:v>
      </x:c>
      <x:c r="D9" s="12" t="str">
        <x:v>总经理</x:v>
      </x:c>
      <x:c r="E9" s="12" t="str">
        <x:v>现金流 税务 成本 融资及回款</x:v>
      </x:c>
      <x:c r="F9" s="12" t="str">
        <x:v>M1</x:v>
      </x:c>
      <x:c r="G9" s="13"/>
      <x:c r="H9" s="13"/>
      <x:c r="I9" s="13"/>
    </x:row>
    <x:row r="10" ht="66" customHeight="1">
      <x:c r="A10" s="9" t="str">
        <x:v>BD</x:v>
      </x:c>
      <x:c r="B10" s="9" t="str">
        <x:v>战略合作负责人</x:v>
      </x:c>
      <x:c r="C10" s="9" t="str">
        <x:v>战略与合作</x:v>
      </x:c>
      <x:c r="D10" s="9" t="str">
        <x:v>总经理</x:v>
      </x:c>
      <x:c r="E10" s="9" t="str">
        <x:v>贝乐 BroadLink 擎洲光电 合同与伙伴接口</x:v>
      </x:c>
      <x:c r="F10" s="9" t="str">
        <x:v>M1</x:v>
      </x:c>
      <x:c r="G10" s="13"/>
      <x:c r="H10" s="13"/>
      <x:c r="I10" s="13"/>
    </x:row>
    <x:row r="11" ht="66" customHeight="1">
      <x:c r="A11" s="12" t="str">
        <x:v>PROD</x:v>
      </x:c>
      <x:c r="B11" s="12" t="str">
        <x:v>产品负责人</x:v>
      </x:c>
      <x:c r="C11" s="12" t="str">
        <x:v>产品与技术</x:v>
      </x:c>
      <x:c r="D11" s="12" t="str">
        <x:v>运营负责人</x:v>
      </x:c>
      <x:c r="E11" s="12" t="str">
        <x:v>需求 PRD 客户流程 SKU与功能范围</x:v>
      </x:c>
      <x:c r="F11" s="12" t="str">
        <x:v>M1</x:v>
      </x:c>
      <x:c r="G11" s="13"/>
      <x:c r="H11" s="13"/>
      <x:c r="I11" s="13"/>
    </x:row>
    <x:row r="12" ht="66" customHeight="1">
      <x:c r="A12" s="9" t="str">
        <x:v>TECH</x:v>
      </x:c>
      <x:c r="B12" s="9" t="str">
        <x:v>技术负责人</x:v>
      </x:c>
      <x:c r="C12" s="9" t="str">
        <x:v>产品与技术</x:v>
      </x:c>
      <x:c r="D12" s="9" t="str">
        <x:v>运营负责人</x:v>
      </x:c>
      <x:c r="E12" s="9" t="str">
        <x:v>架构 API 硬件适配 安全 发布回滚</x:v>
      </x:c>
      <x:c r="F12" s="9" t="str">
        <x:v>M1</x:v>
      </x:c>
      <x:c r="G12" s="13"/>
      <x:c r="H12" s="13"/>
      <x:c r="I12" s="13"/>
    </x:row>
    <x:row r="13" ht="66" customHeight="1">
      <x:c r="A13" s="12" t="str">
        <x:v>UX</x:v>
      </x:c>
      <x:c r="B13" s="12" t="str">
        <x:v>产品与品牌设计师</x:v>
      </x:c>
      <x:c r="C13" s="12" t="str">
        <x:v>产品与技术</x:v>
      </x:c>
      <x:c r="D13" s="12" t="str">
        <x:v>产品负责人</x:v>
      </x:c>
      <x:c r="E13" s="12" t="str">
        <x:v>App 中控屏 展厅触点 设计系统</x:v>
      </x:c>
      <x:c r="F13" s="12" t="str">
        <x:v>M1</x:v>
      </x:c>
      <x:c r="G13" s="13"/>
      <x:c r="H13" s="13"/>
      <x:c r="I13" s="13"/>
    </x:row>
    <x:row r="14" ht="66" customHeight="1">
      <x:c r="A14" s="9" t="str">
        <x:v>DEV</x:v>
      </x:c>
      <x:c r="B14" s="9" t="str">
        <x:v>应用与后端工程师</x:v>
      </x:c>
      <x:c r="C14" s="9" t="str">
        <x:v>产品与技术</x:v>
      </x:c>
      <x:c r="D14" s="9" t="str">
        <x:v>技术负责人</x:v>
      </x:c>
      <x:c r="E14" s="9" t="str">
        <x:v>账户 CRM 工单 设备命令与遥测</x:v>
      </x:c>
      <x:c r="F14" s="9" t="str">
        <x:v>M2</x:v>
      </x:c>
      <x:c r="G14" s="13"/>
      <x:c r="H14" s="13"/>
      <x:c r="I14" s="13"/>
    </x:row>
    <x:row r="15" ht="66" customHeight="1">
      <x:c r="A15" s="12" t="str">
        <x:v>IOT</x:v>
      </x:c>
      <x:c r="B15" s="12" t="str">
        <x:v>物联网与语音工程师</x:v>
      </x:c>
      <x:c r="C15" s="12" t="str">
        <x:v>产品与技术</x:v>
      </x:c>
      <x:c r="D15" s="12" t="str">
        <x:v>技术负责人</x:v>
      </x:c>
      <x:c r="E15" s="12" t="str">
        <x:v>BroadLink接入 ASR AI工具 物理联调</x:v>
      </x:c>
      <x:c r="F15" s="12" t="str">
        <x:v>M2</x:v>
      </x:c>
      <x:c r="G15" s="13"/>
      <x:c r="H15" s="13"/>
      <x:c r="I15" s="13"/>
    </x:row>
    <x:row r="16" ht="66" customHeight="1">
      <x:c r="A16" s="9" t="str">
        <x:v>QA</x:v>
      </x:c>
      <x:c r="B16" s="9" t="str">
        <x:v>质量与验收负责人</x:v>
      </x:c>
      <x:c r="C16" s="9" t="str">
        <x:v>质量与合规</x:v>
      </x:c>
      <x:c r="D16" s="9" t="str">
        <x:v>运营负责人</x:v>
      </x:c>
      <x:c r="E16" s="9" t="str">
        <x:v>独立测试 门店和设备验收 不合格整改</x:v>
      </x:c>
      <x:c r="F16" s="9" t="str">
        <x:v>M1</x:v>
      </x:c>
      <x:c r="G16" s="13"/>
      <x:c r="H16" s="13"/>
      <x:c r="I16" s="13"/>
    </x:row>
    <x:row r="17" ht="66" customHeight="1">
      <x:c r="A17" s="12" t="str">
        <x:v>STORE</x:v>
      </x:c>
      <x:c r="B17" s="12" t="str">
        <x:v>门店与工程负责人</x:v>
      </x:c>
      <x:c r="C17" s="12" t="str">
        <x:v>门店与交付</x:v>
      </x:c>
      <x:c r="D17" s="12" t="str">
        <x:v>运营负责人</x:v>
      </x:c>
      <x:c r="E17" s="12" t="str">
        <x:v>三店勘察 设计 施工 预算与开业</x:v>
      </x:c>
      <x:c r="F17" s="12" t="str">
        <x:v>M1</x:v>
      </x:c>
      <x:c r="G17" s="13"/>
      <x:c r="H17" s="13"/>
      <x:c r="I17" s="13"/>
    </x:row>
    <x:row r="18" ht="66" customHeight="1">
      <x:c r="A18" s="9" t="str">
        <x:v>MANAGER</x:v>
      </x:c>
      <x:c r="B18" s="9" t="str">
        <x:v>店长 每店一岗</x:v>
      </x:c>
      <x:c r="C18" s="9" t="str">
        <x:v>门店与交付</x:v>
      </x:c>
      <x:c r="D18" s="9" t="str">
        <x:v>门店与工程负责人</x:v>
      </x:c>
      <x:c r="E18" s="9" t="str">
        <x:v>销售演示 CRM 排班 客户交付</x:v>
      </x:c>
      <x:c r="F18" s="9" t="str">
        <x:v>M3至M5</x:v>
      </x:c>
      <x:c r="G18" s="13"/>
      <x:c r="H18" s="13"/>
      <x:c r="I18" s="13"/>
    </x:row>
    <x:row r="19" ht="66" customHeight="1">
      <x:c r="A19" s="12" t="str">
        <x:v>INSTALL</x:v>
      </x:c>
      <x:c r="B19" s="12" t="str">
        <x:v>安装与售后技术负责人</x:v>
      </x:c>
      <x:c r="C19" s="12" t="str">
        <x:v>门店与交付</x:v>
      </x:c>
      <x:c r="D19" s="12" t="str">
        <x:v>运营负责人</x:v>
      </x:c>
      <x:c r="E19" s="12" t="str">
        <x:v>现场安装 调试 工单 备件与RMA</x:v>
      </x:c>
      <x:c r="F19" s="12" t="str">
        <x:v>M2</x:v>
      </x:c>
      <x:c r="G19" s="13"/>
      <x:c r="H19" s="13"/>
      <x:c r="I19" s="13"/>
    </x:row>
    <x:row r="20" ht="66" customHeight="1">
      <x:c r="A20" s="9" t="str">
        <x:v>SCM</x:v>
      </x:c>
      <x:c r="B20" s="9" t="str">
        <x:v>采购与供应链负责人</x:v>
      </x:c>
      <x:c r="C20" s="9" t="str">
        <x:v>采购与供应链</x:v>
      </x:c>
      <x:c r="D20" s="9" t="str">
        <x:v>运营负责人</x:v>
      </x:c>
      <x:c r="E20" s="9" t="str">
        <x:v>选品 合规资料 采购 物流 库存</x:v>
      </x:c>
      <x:c r="F20" s="9" t="str">
        <x:v>M1</x:v>
      </x:c>
      <x:c r="G20" s="13"/>
      <x:c r="H20" s="13"/>
      <x:c r="I20" s="13"/>
    </x:row>
    <x:row r="21" ht="66" customHeight="1">
      <x:c r="A21" s="12" t="str">
        <x:v>CN</x:v>
      </x:c>
      <x:c r="B21" s="12" t="str">
        <x:v>中国选品与售后接口岗位</x:v>
      </x:c>
      <x:c r="C21" s="12" t="str">
        <x:v>采购与供应链</x:v>
      </x:c>
      <x:c r="D21" s="12" t="str">
        <x:v>采购与供应链负责人</x:v>
      </x:c>
      <x:c r="E21" s="12" t="str">
        <x:v>对接冰火人明姐 样品 质检 远程诊断</x:v>
      </x:c>
      <x:c r="F21" s="12" t="str">
        <x:v>M1</x:v>
      </x:c>
      <x:c r="G21" s="13"/>
      <x:c r="H21" s="13"/>
      <x:c r="I21" s="13"/>
    </x:row>
    <x:row r="22" ht="66" customHeight="1">
      <x:c r="A22" s="9" t="str">
        <x:v>LEGAL</x:v>
      </x:c>
      <x:c r="B22" s="9" t="str">
        <x:v>加拿大法务与合规顾问</x:v>
      </x:c>
      <x:c r="C22" s="9" t="str">
        <x:v>外部专业支持</x:v>
      </x:c>
      <x:c r="D22" s="9" t="str">
        <x:v>总经理</x:v>
      </x:c>
      <x:c r="E22" s="9" t="str">
        <x:v>公司 合同 隐私 产品与融资法律审查</x:v>
      </x:c>
      <x:c r="F22" s="9" t="str">
        <x:v>M1</x:v>
      </x:c>
      <x:c r="G22" s="13"/>
      <x:c r="H22" s="13"/>
      <x:c r="I22" s="13"/>
    </x:row>
    <x:row r="23" ht="66" customHeight="1">
      <x:c r="A23" s="12" t="str">
        <x:v>PNP</x:v>
      </x:c>
      <x:c r="B23" s="12" t="str">
        <x:v>BC PNP持牌移民专业顾问</x:v>
      </x:c>
      <x:c r="C23" s="12" t="str">
        <x:v>外部专业支持</x:v>
      </x:c>
      <x:c r="D23" s="12" t="str">
        <x:v>总经理</x:v>
      </x:c>
      <x:c r="E23" s="12" t="str">
        <x:v>路径资格 商业计划 申报边界与证据</x:v>
      </x:c>
      <x:c r="F23" s="12" t="str">
        <x:v>M1</x:v>
      </x:c>
      <x:c r="G23" s="13"/>
      <x:c r="H23" s="13"/>
      <x:c r="I23" s="13"/>
    </x:row>
    <x:row r="24" ht="66" customHeight="1">
      <x:c r="A24" s="9" t="str">
        <x:v>HR</x:v>
      </x:c>
      <x:c r="B24" s="9" t="str">
        <x:v>人事与行政岗位</x:v>
      </x:c>
      <x:c r="C24" s="9" t="str">
        <x:v>运营与PMO</x:v>
      </x:c>
      <x:c r="D24" s="9" t="str">
        <x:v>运营负责人</x:v>
      </x:c>
      <x:c r="E24" s="9" t="str">
        <x:v>岗位任命 招聘 培训 访问与离职交接</x:v>
      </x:c>
      <x:c r="F24" s="9" t="str">
        <x:v>M1</x:v>
      </x:c>
      <x:c r="G24" s="13"/>
      <x:c r="H24" s="13"/>
      <x:c r="I24" s="13"/>
    </x:row>
    <x:row r="25" ht="24" customHeight="1">
      <x:c r="A25" s="2"/>
      <x:c r="B25" s="2"/>
      <x:c r="C25" s="2"/>
      <x:c r="D25" s="2"/>
      <x:c r="E25" s="2"/>
      <x:c r="F25" s="2"/>
      <x:c r="G25" s="2"/>
      <x:c r="H25" s="2"/>
      <x:c r="I25" s="2"/>
    </x:row>
    <x:row r="26" ht="24" customHeight="1">
      <x:c r="A26" s="2" t="str">
        <x:v>店长按S1 S2 S3分别任命；可复制店长行并保持每店责任唯一。</x:v>
      </x:c>
      <x:c r="B26" s="2"/>
      <x:c r="C26" s="2"/>
      <x:c r="D26" s="2"/>
      <x:c r="E26" s="2"/>
      <x:c r="F26" s="2"/>
      <x:c r="G26" s="2"/>
      <x:c r="H26" s="2"/>
      <x:c r="I26" s="2"/>
    </x:row>
  </x:sheetData>
  <x:pageMargins left="0.7" right="0.7" top="0.75" bottom="0.75" header="0.3" footer="0.3"/>
  <x:tableParts count="1">
    <x:tablePart xmlns:r="http://schemas.openxmlformats.org/officeDocument/2006/relationships" r:id="Re377e86101ee4bc3"/>
  </x:tableParts>
</x:worksheet>
</file>

<file path=xl/worksheets/sheet6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12" hidden="0" customWidth="1"/>
    <x:col min="2" max="2" width="22" hidden="0" customWidth="1"/>
    <x:col min="3" max="3" width="65" hidden="0" customWidth="1"/>
    <x:col min="4" max="4" width="28" hidden="0" customWidth="1"/>
    <x:col min="5" max="5" width="14" hidden="0" customWidth="1"/>
    <x:col min="6" max="6" width="50" hidden="0" customWidth="1"/>
    <x:col min="7" max="7" width="54" hidden="0" customWidth="1"/>
    <x:col min="8" max="8" width="15" hidden="0" customWidth="1"/>
    <x:col min="9" max="9" width="38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24" customHeight="1">
      <x:c r="A2" s="3" t="str">
        <x:v>待确认信息及来源</x:v>
      </x:c>
      <x:c r="B2" s="2"/>
      <x:c r="C2" s="2"/>
      <x:c r="D2" s="2"/>
      <x:c r="E2" s="2"/>
      <x:c r="F2" s="2"/>
      <x:c r="G2" s="2"/>
      <x:c r="H2" s="2"/>
      <x:c r="I2" s="2"/>
    </x:row>
    <x:row r="3" ht="24" customHeight="1">
      <x:c r="A3" s="4"/>
      <x:c r="B3" s="4"/>
      <x:c r="C3" s="4"/>
      <x:c r="D3" s="4"/>
      <x:c r="E3" s="4"/>
      <x:c r="F3" s="4"/>
      <x:c r="G3" s="4"/>
      <x:c r="H3" s="4"/>
      <x:c r="I3" s="4"/>
    </x:row>
    <x:row r="4" ht="24" customHeight="1">
      <x:c r="A4" s="2"/>
      <x:c r="B4" s="2"/>
      <x:c r="C4" s="2"/>
      <x:c r="D4" s="2"/>
      <x:c r="E4" s="2"/>
      <x:c r="F4" s="2"/>
      <x:c r="G4" s="2"/>
      <x:c r="H4" s="2"/>
      <x:c r="I4" s="2"/>
    </x:row>
    <x:row r="5" ht="32" customHeight="1">
      <x:c r="A5" s="11" t="str">
        <x:v>ID</x:v>
      </x:c>
      <x:c r="B5" s="11" t="str">
        <x:v>范围</x:v>
      </x:c>
      <x:c r="C5" s="11" t="str">
        <x:v>待确认问题</x:v>
      </x:c>
      <x:c r="D5" s="11" t="str">
        <x:v>责任岗位</x:v>
      </x:c>
      <x:c r="E5" s="11" t="str">
        <x:v>相对期限</x:v>
      </x:c>
      <x:c r="F5" s="11" t="str">
        <x:v>影响</x:v>
      </x:c>
      <x:c r="G5" s="11" t="str">
        <x:v>实际答案</x:v>
      </x:c>
      <x:c r="H5" s="11" t="str">
        <x:v>状态</x:v>
      </x:c>
      <x:c r="I5" s="11" t="str">
        <x:v>关闭证据</x:v>
      </x:c>
    </x:row>
    <x:row r="6" ht="66" customHeight="1">
      <x:c r="A6" s="9" t="str">
        <x:v>Q01</x:v>
      </x:c>
      <x:c r="B6" s="9" t="str">
        <x:v>启动与预算</x:v>
      </x:c>
      <x:c r="C6" s="9" t="str">
        <x:v>T0启动日 总预算 现金余额 与分期投入</x:v>
      </x:c>
      <x:c r="D6" s="9" t="str">
        <x:v>总经理</x:v>
      </x:c>
      <x:c r="E6" s="9" t="str">
        <x:v>D3</x:v>
      </x:c>
      <x:c r="F6" s="9" t="str">
        <x:v>无预算不得签新增支出</x:v>
      </x:c>
      <x:c r="G6" s="13"/>
      <x:c r="H6" s="13" t="str">
        <x:v>待确认</x:v>
      </x:c>
      <x:c r="I6" s="13"/>
    </x:row>
    <x:row r="7" ht="66" customHeight="1">
      <x:c r="A7" s="12" t="str">
        <x:v>Q02</x:v>
      </x:c>
      <x:c r="B7" s="12" t="str">
        <x:v>公司与股权</x:v>
      </x:c>
      <x:c r="C7" s="12" t="str">
        <x:v>注册地 股东 股比 董事 现有公司与新公司关系</x:v>
      </x:c>
      <x:c r="D7" s="12" t="str">
        <x:v>总经理</x:v>
      </x:c>
      <x:c r="E7" s="12" t="str">
        <x:v>D3</x:v>
      </x:c>
      <x:c r="F7" s="12" t="str">
        <x:v>影响合同主体 账户 PNP</x:v>
      </x:c>
      <x:c r="G7" s="13"/>
      <x:c r="H7" s="13" t="str">
        <x:v>待确认</x:v>
      </x:c>
      <x:c r="I7" s="13"/>
    </x:row>
    <x:row r="8" ht="66" customHeight="1">
      <x:c r="A8" s="9" t="str">
        <x:v>Q03</x:v>
      </x:c>
      <x:c r="B8" s="9" t="str">
        <x:v>三个门店</x:v>
      </x:c>
      <x:c r="C8" s="9" t="str">
        <x:v>三店城市 地址 面积 租赁状态 工期及单店预算</x:v>
      </x:c>
      <x:c r="D8" s="9" t="str">
        <x:v>门店与工程负责人</x:v>
      </x:c>
      <x:c r="E8" s="9" t="str">
        <x:v>D5</x:v>
      </x:c>
      <x:c r="F8" s="9" t="str">
        <x:v>许可和PNP地区判断</x:v>
      </x:c>
      <x:c r="G8" s="13"/>
      <x:c r="H8" s="13" t="str">
        <x:v>待确认</x:v>
      </x:c>
      <x:c r="I8" s="13"/>
    </x:row>
    <x:row r="9" ht="66" customHeight="1">
      <x:c r="A9" s="12" t="str">
        <x:v>Q04</x:v>
      </x:c>
      <x:c r="B9" s="12" t="str">
        <x:v>系统目标</x:v>
      </x:c>
      <x:c r="C9" s="12" t="str">
        <x:v>首发Web或原生App 运营后台 用户群与上线范围</x:v>
      </x:c>
      <x:c r="D9" s="12" t="str">
        <x:v>产品负责人</x:v>
      </x:c>
      <x:c r="E9" s="12" t="str">
        <x:v>D5</x:v>
      </x:c>
      <x:c r="F9" s="12" t="str">
        <x:v>决定MVP与技术资源</x:v>
      </x:c>
      <x:c r="G9" s="13"/>
      <x:c r="H9" s="13" t="str">
        <x:v>待确认</x:v>
      </x:c>
      <x:c r="I9" s="13"/>
    </x:row>
    <x:row r="10" ht="66" customHeight="1">
      <x:c r="A10" s="9" t="str">
        <x:v>Q05</x:v>
      </x:c>
      <x:c r="B10" s="9" t="str">
        <x:v>贝乐与BroadLink</x:v>
      </x:c>
      <x:c r="C10" s="9" t="str">
        <x:v>贝乐法定名称 授权链 ODM/OEM 售后及SDK权限</x:v>
      </x:c>
      <x:c r="D10" s="9" t="str">
        <x:v>战略合作负责人</x:v>
      </x:c>
      <x:c r="E10" s="9" t="str">
        <x:v>D7</x:v>
      </x:c>
      <x:c r="F10" s="9" t="str">
        <x:v>不得把目录当SDK及授权</x:v>
      </x:c>
      <x:c r="G10" s="13"/>
      <x:c r="H10" s="13" t="str">
        <x:v>待确认</x:v>
      </x:c>
      <x:c r="I10" s="13"/>
    </x:row>
    <x:row r="11" ht="66" customHeight="1">
      <x:c r="A11" s="12" t="str">
        <x:v>Q06</x:v>
      </x:c>
      <x:c r="B11" s="12" t="str">
        <x:v>Meta Muse</x:v>
      </x:c>
      <x:c r="C11" s="12" t="str">
        <x:v>用户所指产品 加拿大可用性 API及语音接口 商用许可</x:v>
      </x:c>
      <x:c r="D11" s="12" t="str">
        <x:v>物联网与语音工程师</x:v>
      </x:c>
      <x:c r="E11" s="12" t="str">
        <x:v>D7</x:v>
      </x:c>
      <x:c r="F11" s="12" t="str">
        <x:v>未验证则仅技术评估 独立保留接口</x:v>
      </x:c>
      <x:c r="G11" s="13"/>
      <x:c r="H11" s="13" t="str">
        <x:v>待确认</x:v>
      </x:c>
      <x:c r="I11" s="13"/>
    </x:row>
    <x:row r="12" ht="66" customHeight="1">
      <x:c r="A12" s="9" t="str">
        <x:v>Q07</x:v>
      </x:c>
      <x:c r="B12" s="9" t="str">
        <x:v>擎洲光电</x:v>
      </x:c>
      <x:c r="C12" s="9" t="str">
        <x:v>中英文法定名称 加拿大公司 授权 现有协议范围</x:v>
      </x:c>
      <x:c r="D12" s="9" t="str">
        <x:v>战略合作负责人</x:v>
      </x:c>
      <x:c r="E12" s="9" t="str">
        <x:v>D7</x:v>
      </x:c>
      <x:c r="F12" s="9" t="str">
        <x:v>不得宣称已签战略合作</x:v>
      </x:c>
      <x:c r="G12" s="13"/>
      <x:c r="H12" s="13" t="str">
        <x:v>待确认</x:v>
      </x:c>
      <x:c r="I12" s="13"/>
    </x:row>
    <x:row r="13" ht="66" customHeight="1">
      <x:c r="A13" s="12" t="str">
        <x:v>Q08</x:v>
      </x:c>
      <x:c r="B13" s="12" t="str">
        <x:v>BC PNP</x:v>
      </x:c>
      <x:c r="C13" s="12" t="str">
        <x:v>申请主体 申请人资格 当前阶段 目标地区 专业顾问</x:v>
      </x:c>
      <x:c r="D13" s="12" t="str">
        <x:v>BC PNP持牌移民专业顾问</x:v>
      </x:c>
      <x:c r="E13" s="12" t="str">
        <x:v>D7</x:v>
      </x:c>
      <x:c r="F13" s="12" t="str">
        <x:v>主动经营与资金合格性先核验</x:v>
      </x:c>
      <x:c r="G13" s="13"/>
      <x:c r="H13" s="13" t="str">
        <x:v>待确认</x:v>
      </x:c>
      <x:c r="I13" s="13"/>
    </x:row>
    <x:row r="14" ht="66" customHeight="1">
      <x:c r="A14" s="9" t="str">
        <x:v>Q09</x:v>
      </x:c>
      <x:c r="B14" s="9" t="str">
        <x:v>冰火人明姐</x:v>
      </x:c>
      <x:c r="C14" s="9" t="str">
        <x:v>主体 联系人 合同 品类 时区 SLA及费用分工</x:v>
      </x:c>
      <x:c r="D14" s="9" t="str">
        <x:v>中国选品与售后接口岗位</x:v>
      </x:c>
      <x:c r="E14" s="9" t="str">
        <x:v>D7</x:v>
      </x:c>
      <x:c r="F14" s="9" t="str">
        <x:v>合作名称来自用户 尚无合同证据</x:v>
      </x:c>
      <x:c r="G14" s="13"/>
      <x:c r="H14" s="13" t="str">
        <x:v>待确认</x:v>
      </x:c>
      <x:c r="I14" s="13"/>
    </x:row>
    <x:row r="15" ht="66" customHeight="1">
      <x:c r="A15" s="12" t="str">
        <x:v>Q10</x:v>
      </x:c>
      <x:c r="B15" s="12" t="str">
        <x:v>供应链金融</x:v>
      </x:c>
      <x:c r="C15" s="12" t="str">
        <x:v>融资角色 真实订单 资金方 币种 期限 利率 额度 担保</x:v>
      </x:c>
      <x:c r="D15" s="12" t="str">
        <x:v>财务与供应链金融负责人</x:v>
      </x:c>
      <x:c r="E15" s="12" t="str">
        <x:v>D10</x:v>
      </x:c>
      <x:c r="F15" s="12" t="str">
        <x:v>先形成真实贸易与授信条件</x:v>
      </x:c>
      <x:c r="G15" s="13"/>
      <x:c r="H15" s="13" t="str">
        <x:v>待确认</x:v>
      </x:c>
      <x:c r="I15" s="13"/>
    </x:row>
    <x:row r="16" ht="66" customHeight="1">
      <x:c r="A16" s="9" t="str">
        <x:v>Q11</x:v>
      </x:c>
      <x:c r="B16" s="9" t="str">
        <x:v>加拿大产品合规</x:v>
      </x:c>
      <x:c r="C16" s="9" t="str">
        <x:v>准确型号 ISED/REL 电气认证 标签 插头 电压及安装条件</x:v>
      </x:c>
      <x:c r="D16" s="9" t="str">
        <x:v>采购与供应链负责人</x:v>
      </x:c>
      <x:c r="E16" s="9" t="str">
        <x:v>D10</x:v>
      </x:c>
      <x:c r="F16" s="9" t="str">
        <x:v>不合格SKU不得进入销售安装</x:v>
      </x:c>
      <x:c r="G16" s="13"/>
      <x:c r="H16" s="13" t="str">
        <x:v>待确认</x:v>
      </x:c>
      <x:c r="I16" s="13"/>
    </x:row>
    <x:row r="17" ht="66" customHeight="1">
      <x:c r="A17" s="12" t="str">
        <x:v>Q12</x:v>
      </x:c>
      <x:c r="B17" s="12" t="str">
        <x:v>实际人员</x:v>
      </x:c>
      <x:c r="C17" s="12" t="str">
        <x:v>岗位姓名 可用工时 跨岗冲突 雇佣或外包形式</x:v>
      </x:c>
      <x:c r="D17" s="12" t="str">
        <x:v>人事与行政岗位</x:v>
      </x:c>
      <x:c r="E17" s="12" t="str">
        <x:v>D14</x:v>
      </x:c>
      <x:c r="F17" s="12" t="str">
        <x:v>本方案仅按岗位定义责任</x:v>
      </x:c>
      <x:c r="G17" s="13"/>
      <x:c r="H17" s="13" t="str">
        <x:v>待确认</x:v>
      </x:c>
      <x:c r="I17" s="13"/>
    </x:row>
    <x:row r="18" ht="24" customHeight="1">
      <x:c r="A18" s="2"/>
      <x:c r="B18" s="2"/>
      <x:c r="C18" s="2"/>
      <x:c r="D18" s="2"/>
      <x:c r="E18" s="2"/>
      <x:c r="F18" s="2"/>
      <x:c r="G18" s="2"/>
      <x:c r="H18" s="2"/>
      <x:c r="I18" s="2"/>
    </x:row>
    <x:row r="19" ht="24" customHeight="1">
      <x:c r="A19" s="2"/>
      <x:c r="B19" s="2"/>
      <x:c r="C19" s="2"/>
      <x:c r="D19" s="2"/>
      <x:c r="E19" s="2"/>
      <x:c r="F19" s="2"/>
      <x:c r="G19" s="2"/>
      <x:c r="H19" s="2"/>
      <x:c r="I19" s="2"/>
    </x:row>
    <x:row r="20" ht="24" customHeight="1">
      <x:c r="A20" s="2" t="str">
        <x:v>资料来源</x:v>
      </x:c>
      <x:c r="B20" s="2"/>
      <x:c r="C20" s="2"/>
      <x:c r="D20" s="2"/>
      <x:c r="E20" s="2"/>
      <x:c r="F20" s="2"/>
      <x:c r="G20" s="2"/>
      <x:c r="H20" s="2"/>
      <x:c r="I20" s="2"/>
    </x:row>
    <x:row r="21" ht="24" customHeight="1">
      <x:c r="A21" s="2"/>
      <x:c r="B21" s="2"/>
      <x:c r="C21" s="2"/>
      <x:c r="D21" s="2"/>
      <x:c r="E21" s="2"/>
      <x:c r="F21" s="2"/>
      <x:c r="G21" s="2"/>
      <x:c r="H21" s="2"/>
      <x:c r="I21" s="2"/>
    </x:row>
    <x:row r="22" ht="24" customHeight="1">
      <x:c r="A22" s="8" t="str">
        <x:v>ID</x:v>
      </x:c>
      <x:c r="B22" s="8" t="str">
        <x:v>来源</x:v>
      </x:c>
      <x:c r="C22" s="8" t="str">
        <x:v>定位</x:v>
      </x:c>
      <x:c r="D22" s="8" t="str">
        <x:v>用途</x:v>
      </x:c>
      <x:c r="E22" s="2"/>
      <x:c r="F22" s="2"/>
      <x:c r="G22" s="2"/>
      <x:c r="H22" s="2"/>
      <x:c r="I22" s="2"/>
    </x:row>
    <x:row r="23" ht="72" customHeight="1">
      <x:c r="A23" s="9" t="str">
        <x:v>S01</x:v>
      </x:c>
      <x:c r="B23" s="9" t="str">
        <x:v>用户业务需求及九张图片</x:v>
      </x:c>
      <x:c r="C23" s="9" t="str">
        <x:v>2026-10-05对话</x:v>
      </x:c>
      <x:c r="D23" s="9" t="str">
        <x:v>七条业务线和岗位先于姓名；NEXA视觉权威；图片为概念参考。</x:v>
      </x:c>
      <x:c r="E23" s="2"/>
      <x:c r="F23" s="2"/>
      <x:c r="G23" s="2"/>
      <x:c r="H23" s="2"/>
      <x:c r="I23" s="2"/>
    </x:row>
    <x:row r="24" ht="72" customHeight="1">
      <x:c r="A24" s="9" t="str">
        <x:v>S02</x:v>
      </x:c>
      <x:c r="B24" s="9" t="str">
        <x:v>WPC SOP FINAL v1.0.doc</x:v>
      </x:c>
      <x:c r="C24" s="9" t="str">
        <x:v>附件 2008-10-20</x:v>
      </x:c>
      <x:c r="D24" s="9" t="str">
        <x:v>参考第3至7、11至14、19至24节结构；旧组织、阈值和第三方内部规定未沿用。</x:v>
      </x:c>
      <x:c r="E24" s="2"/>
      <x:c r="F24" s="2"/>
      <x:c r="G24" s="2"/>
      <x:c r="H24" s="2"/>
      <x:c r="I24" s="2"/>
    </x:row>
    <x:row r="25" ht="72" customHeight="1">
      <x:c r="A25" s="9" t="str">
        <x:v>S03</x:v>
      </x:c>
      <x:c r="B25" s="9" t="str">
        <x:v>BroadLink BLE catalogue 2026V2.1.pdf</x:v>
      </x:c>
      <x:c r="C25" s="9" t="str">
        <x:v>附件 p10至12 p22</x:v>
      </x:c>
      <x:c r="D25" s="9" t="str">
        <x:v>厂家目录声明；具体SKU、认证、SDK与NEXA接入需另核验。</x:v>
      </x:c>
      <x:c r="E25" s="2"/>
      <x:c r="F25" s="2"/>
      <x:c r="G25" s="2"/>
      <x:c r="H25" s="2"/>
      <x:c r="I25" s="2"/>
    </x:row>
    <x:row r="26" ht="72" customHeight="1">
      <x:c r="A26" s="9" t="str">
        <x:v>S04</x:v>
      </x:c>
      <x:c r="B26" s="9" t="str">
        <x:v>NEXA官网</x:v>
      </x:c>
      <x:c r="C26" s="9" t="str">
        <x:v>https://nexa-energy-cloud.vercel.app/</x:v>
      </x:c>
      <x:c r="D26" s="9" t="str">
        <x:v>2026-10-05读取成功；站点标注概念与演示，未证明生产能力。</x:v>
      </x:c>
      <x:c r="E26" s="2"/>
      <x:c r="F26" s="2"/>
      <x:c r="G26" s="2"/>
      <x:c r="H26" s="2"/>
      <x:c r="I26" s="2"/>
    </x:row>
    <x:row r="27" ht="72" customHeight="1">
      <x:c r="A27" s="9" t="str">
        <x:v>S05</x:v>
      </x:c>
      <x:c r="B27" s="9" t="str">
        <x:v>当前代码与开发文档</x:v>
      </x:c>
      <x:c r="C27" s="9" t="str">
        <x:v>server/app.mjs 第65至104行；docs/development/</x:v>
      </x:c>
      <x:c r="D27" s="9" t="str">
        <x:v>2026-10-05核对；当前仅simulator/disabled，realHardware和payments为false。</x:v>
      </x:c>
      <x:c r="E27" s="2"/>
      <x:c r="F27" s="2"/>
      <x:c r="G27" s="2"/>
      <x:c r="H27" s="2"/>
      <x:c r="I27" s="2"/>
    </x:row>
    <x:row r="28" ht="72" customHeight="1">
      <x:c r="A28" s="9" t="str">
        <x:v>S06</x:v>
      </x:c>
      <x:c r="B28" s="9" t="str">
        <x:v>WelcomeBC企业家路径</x:v>
      </x:c>
      <x:c r="C28" s="9" t="str">
        <x:v>https://www.welcomebc.ca/immigrate-to-b-c/for-entrepreneurs-and-businesses</x:v>
      </x:c>
      <x:c r="D28" s="9" t="str">
        <x:v>2026-10-05查阅；Base Regional Strategic Projects条件及主动经营流程。</x:v>
      </x:c>
      <x:c r="E28" s="2"/>
      <x:c r="F28" s="2"/>
      <x:c r="G28" s="2"/>
      <x:c r="H28" s="2"/>
      <x:c r="I28" s="2"/>
    </x:row>
    <x:row r="29" ht="72" customHeight="1">
      <x:c r="A29" s="9" t="str">
        <x:v>S07</x:v>
      </x:c>
      <x:c r="B29" s="9" t="str">
        <x:v>Meta Muse官方产品说明</x:v>
      </x:c>
      <x:c r="C29" s="9" t="str">
        <x:v>https://about.fb.com/news/2026/09/introducing-muse-personal-ai-agent/</x:v>
      </x:c>
      <x:c r="D29" s="9" t="str">
        <x:v>2026-10-05查阅；官方产品存在；加拿大与家居控制接口、许可尚未核验。</x:v>
      </x:c>
      <x:c r="E29" s="2"/>
      <x:c r="F29" s="2"/>
      <x:c r="G29" s="2"/>
      <x:c r="H29" s="2"/>
      <x:c r="I29" s="2"/>
    </x:row>
    <x:row r="30" ht="72" customHeight="1">
      <x:c r="A30" s="9" t="str">
        <x:v>S08</x:v>
      </x:c>
      <x:c r="B30" s="9" t="str">
        <x:v>Canada公司注册路径</x:v>
      </x:c>
      <x:c r="C30" s="9" t="str">
        <x:v>https://www.canada.ca/en/services/business/start/register-with-gov/register-corp/register-corp-fed-or-prov.html</x:v>
      </x:c>
      <x:c r="D30" s="9" t="str">
        <x:v>2026-10-05查阅；联邦与省注册选择须按经营地域判断。</x:v>
      </x:c>
      <x:c r="E30" s="2"/>
      <x:c r="F30" s="2"/>
      <x:c r="G30" s="2"/>
      <x:c r="H30" s="2"/>
      <x:c r="I30" s="2"/>
    </x:row>
    <x:row r="31" ht="72" customHeight="1">
      <x:c r="A31" s="9" t="str">
        <x:v>S09</x:v>
      </x:c>
      <x:c r="B31" s="9" t="str">
        <x:v>ISED无线认证</x:v>
      </x:c>
      <x:c r="C31" s="9" t="str">
        <x:v>https://ised-isde.canada.ca/site/spectrum-management-telecommunications/en/licences-and-certificates/radio-authorizations/wireless-equipment-certification</x:v>
      </x:c>
      <x:c r="D31" s="9" t="str">
        <x:v>2026-10-05查阅；核对适用认证及REL精确型号。</x:v>
      </x:c>
      <x:c r="E31" s="2"/>
      <x:c r="F31" s="2"/>
      <x:c r="G31" s="2"/>
      <x:c r="H31" s="2"/>
      <x:c r="I31" s="2"/>
    </x:row>
    <x:row r="32" ht="72" customHeight="1">
      <x:c r="A32" s="9" t="str">
        <x:v>S10</x:v>
      </x:c>
      <x:c r="B32" s="9" t="str">
        <x:v>BC电气规范</x:v>
      </x:c>
      <x:c r="C32" s="9" t="str">
        <x:v>https://www2.gov.bc.ca/gov/content/industry/construction-industry/building-codes-standards/bc-codes/electrical-code</x:v>
      </x:c>
      <x:c r="D32" s="9" t="str">
        <x:v>2026-10-05查阅；具体项目由当地合格专业人员判断。</x:v>
      </x:c>
      <x:c r="E32" s="2"/>
      <x:c r="F32" s="2"/>
      <x:c r="G32" s="2"/>
      <x:c r="H32" s="2"/>
      <x:c r="I32" s="2"/>
    </x:row>
    <x:row r="33" ht="72" customHeight="1">
      <x:c r="A33" s="9" t="str">
        <x:v>S11</x:v>
      </x:c>
      <x:c r="B33" s="9" t="str">
        <x:v>BC担保登记</x:v>
      </x:c>
      <x:c r="C33" s="9" t="str">
        <x:v>https://www2.gov.bc.ca/gov/content/employment-business/business/managing-a-business/bc-registry-services-personal-property-registry</x:v>
      </x:c>
      <x:c r="D33" s="9" t="str">
        <x:v>2026-10-05查阅；担保及优先权由法务和资金方核验。</x:v>
      </x:c>
      <x:c r="E33" s="2"/>
      <x:c r="F33" s="2"/>
      <x:c r="G33" s="2"/>
      <x:c r="H33" s="2"/>
      <x:c r="I33" s="2"/>
    </x:row>
    <x:row r="34" ht="24" customHeight="1">
      <x:c r="A34" s="2"/>
      <x:c r="B34" s="2"/>
      <x:c r="C34" s="2"/>
      <x:c r="D34" s="2"/>
      <x:c r="E34" s="2"/>
      <x:c r="F34" s="2"/>
      <x:c r="G34" s="2"/>
      <x:c r="H34" s="2"/>
      <x:c r="I34" s="2"/>
    </x:row>
    <x:row r="35" ht="24" customHeight="1">
      <x:c r="A35" s="2"/>
      <x:c r="B35" s="2"/>
      <x:c r="C35" s="2"/>
      <x:c r="D35" s="2"/>
      <x:c r="E35" s="2"/>
      <x:c r="F35" s="2"/>
      <x:c r="G35" s="2"/>
      <x:c r="H35" s="2"/>
      <x:c r="I35" s="2"/>
    </x:row>
    <x:row r="36" ht="24" customHeight="1">
      <x:c r="A36" s="2"/>
      <x:c r="B36" s="2"/>
      <x:c r="C36" s="2"/>
      <x:c r="D36" s="2"/>
      <x:c r="E36" s="2"/>
      <x:c r="F36" s="2"/>
      <x:c r="G36" s="2"/>
      <x:c r="H36" s="2"/>
      <x:c r="I36" s="2"/>
    </x:row>
    <x:row r="37" ht="24" customHeight="1">
      <x:c r="A37" s="2"/>
      <x:c r="B37" s="2"/>
      <x:c r="C37" s="2"/>
      <x:c r="D37" s="2"/>
      <x:c r="E37" s="2"/>
      <x:c r="F37" s="2"/>
      <x:c r="G37" s="2"/>
      <x:c r="H37" s="2"/>
      <x:c r="I37" s="2"/>
    </x:row>
    <x:row r="38" ht="24" customHeight="1">
      <x:c r="A38" s="2"/>
      <x:c r="B38" s="2"/>
      <x:c r="C38" s="2"/>
      <x:c r="D38" s="2"/>
      <x:c r="E38" s="2"/>
      <x:c r="F38" s="2"/>
      <x:c r="G38" s="2"/>
      <x:c r="H38" s="2"/>
      <x:c r="I38" s="2"/>
    </x:row>
    <x:row r="39" ht="24" customHeight="1">
      <x:c r="A39" s="2"/>
      <x:c r="B39" s="2"/>
      <x:c r="C39" s="2"/>
      <x:c r="D39" s="2"/>
      <x:c r="E39" s="2"/>
      <x:c r="F39" s="2"/>
      <x:c r="G39" s="2"/>
      <x:c r="H39" s="2"/>
      <x:c r="I39" s="2"/>
    </x:row>
    <x:row r="40" ht="24" customHeight="1">
      <x:c r="A40" s="2"/>
      <x:c r="B40" s="2"/>
      <x:c r="C40" s="2"/>
      <x:c r="D40" s="2"/>
      <x:c r="E40" s="2"/>
      <x:c r="F40" s="2"/>
      <x:c r="G40" s="2"/>
      <x:c r="H40" s="2"/>
      <x:c r="I40" s="2"/>
    </x:row>
    <x:row r="41" ht="24" customHeight="1">
      <x:c r="A41" s="2"/>
      <x:c r="B41" s="2"/>
      <x:c r="C41" s="2"/>
      <x:c r="D41" s="2"/>
      <x:c r="E41" s="2"/>
      <x:c r="F41" s="2"/>
      <x:c r="G41" s="2"/>
      <x:c r="H41" s="2"/>
      <x:c r="I41" s="2"/>
    </x:row>
    <x:row r="42" ht="24" customHeight="1">
      <x:c r="A42" s="2"/>
      <x:c r="B42" s="2"/>
      <x:c r="C42" s="2"/>
      <x:c r="D42" s="2"/>
      <x:c r="E42" s="2"/>
      <x:c r="F42" s="2"/>
      <x:c r="G42" s="2"/>
      <x:c r="H42" s="2"/>
      <x:c r="I42" s="2"/>
    </x:row>
    <x:row r="43" ht="24" customHeight="1">
      <x:c r="A43" s="2"/>
      <x:c r="B43" s="2"/>
      <x:c r="C43" s="2"/>
      <x:c r="D43" s="2"/>
      <x:c r="E43" s="2"/>
      <x:c r="F43" s="2"/>
      <x:c r="G43" s="2"/>
      <x:c r="H43" s="2"/>
      <x:c r="I43" s="2"/>
    </x:row>
    <x:row r="44" ht="24" customHeight="1">
      <x:c r="A44" s="2"/>
      <x:c r="B44" s="2"/>
      <x:c r="C44" s="2"/>
      <x:c r="D44" s="2"/>
      <x:c r="E44" s="2"/>
      <x:c r="F44" s="2"/>
      <x:c r="G44" s="2"/>
      <x:c r="H44" s="2"/>
      <x:c r="I44" s="2"/>
    </x:row>
    <x:row r="45" ht="24" customHeight="1">
      <x:c r="A45" s="2"/>
      <x:c r="B45" s="2"/>
      <x:c r="C45" s="2"/>
      <x:c r="D45" s="2"/>
      <x:c r="E45" s="2"/>
      <x:c r="F45" s="2"/>
      <x:c r="G45" s="2"/>
      <x:c r="H45" s="2"/>
      <x:c r="I45" s="2"/>
    </x:row>
    <x:row r="46" ht="24" customHeight="1">
      <x:c r="A46" s="2"/>
      <x:c r="B46" s="2"/>
      <x:c r="C46" s="2"/>
      <x:c r="D46" s="2"/>
      <x:c r="E46" s="2"/>
      <x:c r="F46" s="2"/>
      <x:c r="G46" s="2"/>
      <x:c r="H46" s="2"/>
      <x:c r="I46" s="2"/>
    </x:row>
    <x:row r="47" ht="24" customHeight="1">
      <x:c r="A47" s="2"/>
      <x:c r="B47" s="2"/>
      <x:c r="C47" s="2"/>
      <x:c r="D47" s="2"/>
      <x:c r="E47" s="2"/>
      <x:c r="F47" s="2"/>
      <x:c r="G47" s="2"/>
      <x:c r="H47" s="2"/>
      <x:c r="I47" s="2"/>
    </x:row>
    <x:row r="48" ht="24" customHeight="1">
      <x:c r="A48" s="2"/>
      <x:c r="B48" s="2"/>
      <x:c r="C48" s="2"/>
      <x:c r="D48" s="2"/>
      <x:c r="E48" s="2"/>
      <x:c r="F48" s="2"/>
      <x:c r="G48" s="2"/>
      <x:c r="H48" s="2"/>
      <x:c r="I48" s="2"/>
    </x:row>
    <x:row r="49" ht="24" customHeight="1">
      <x:c r="A49" s="2"/>
      <x:c r="B49" s="2"/>
      <x:c r="C49" s="2"/>
      <x:c r="D49" s="2"/>
      <x:c r="E49" s="2"/>
      <x:c r="F49" s="2"/>
      <x:c r="G49" s="2"/>
      <x:c r="H49" s="2"/>
      <x:c r="I49" s="2"/>
    </x:row>
    <x:row r="50" ht="24" customHeight="1">
      <x:c r="A50" s="2"/>
      <x:c r="B50" s="2"/>
      <x:c r="C50" s="2"/>
      <x:c r="D50" s="2"/>
      <x:c r="E50" s="2"/>
      <x:c r="F50" s="2"/>
      <x:c r="G50" s="2"/>
      <x:c r="H50" s="2"/>
      <x:c r="I50" s="2"/>
    </x:row>
  </x:sheetData>
  <x:dataValidations count="1">
    <x:dataValidation type="list" sqref="H6:H17">
      <x:formula1>"待确认,核验中,已确认,不适用"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50d991647713440a"/>
  </x:tableParts>
</x:worksheet>
</file>